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7430"/>
  <workbookPr autoCompressPictures="0"/>
  <bookViews>
    <workbookView xWindow="12720" yWindow="0" windowWidth="17480" windowHeight="16060" activeTab="2"/>
  </bookViews>
  <sheets>
    <sheet name="Trad" sheetId="3" r:id="rId1"/>
    <sheet name="MAT" sheetId="1" r:id="rId2"/>
    <sheet name="PBC" sheetId="2" r:id="rId3"/>
  </sheet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0" i="1" l="1"/>
  <c r="J87" i="1"/>
  <c r="J84" i="1"/>
  <c r="J79" i="1"/>
  <c r="J75" i="1"/>
  <c r="J72" i="1"/>
  <c r="J69" i="1"/>
  <c r="J64" i="1"/>
  <c r="J60" i="1"/>
  <c r="J57" i="1"/>
  <c r="J54" i="1"/>
  <c r="J49" i="1"/>
  <c r="J45" i="1"/>
  <c r="J42" i="1"/>
  <c r="I37" i="1"/>
  <c r="J37" i="1"/>
  <c r="J172" i="3"/>
  <c r="J145" i="3"/>
  <c r="J125" i="3"/>
  <c r="J113" i="3"/>
  <c r="I166" i="3"/>
  <c r="J166" i="3"/>
  <c r="I163" i="3"/>
  <c r="J163" i="3"/>
  <c r="I160" i="3"/>
  <c r="J160" i="3"/>
  <c r="I151" i="3"/>
  <c r="J151" i="3"/>
  <c r="I136" i="3"/>
  <c r="J136" i="3"/>
  <c r="I133" i="3"/>
  <c r="J133" i="3"/>
  <c r="I130" i="3"/>
  <c r="J130" i="3"/>
  <c r="I125" i="3"/>
  <c r="I121" i="3"/>
  <c r="J121" i="3"/>
  <c r="I118" i="3"/>
  <c r="J118" i="3"/>
  <c r="I155" i="3"/>
  <c r="J155" i="3"/>
  <c r="J140" i="3"/>
  <c r="I140" i="3"/>
  <c r="I148" i="3"/>
  <c r="J148" i="3"/>
  <c r="I145" i="3"/>
  <c r="I113" i="3"/>
  <c r="H172" i="2"/>
  <c r="H95" i="1"/>
  <c r="G228" i="3"/>
  <c r="H161" i="1"/>
  <c r="H216" i="1"/>
  <c r="H213" i="1"/>
  <c r="H207" i="1"/>
  <c r="H204" i="1"/>
  <c r="H173" i="1"/>
  <c r="H170" i="1"/>
  <c r="H167" i="1"/>
  <c r="H164" i="1"/>
  <c r="H90" i="1"/>
  <c r="H87" i="1"/>
  <c r="H84" i="1"/>
  <c r="H79" i="1"/>
  <c r="H75" i="1"/>
  <c r="H72" i="1"/>
  <c r="H69" i="1"/>
  <c r="H64" i="1"/>
  <c r="H60" i="1"/>
  <c r="H57" i="1"/>
  <c r="H54" i="1"/>
  <c r="H49" i="1"/>
  <c r="H45" i="1"/>
  <c r="H42" i="1"/>
  <c r="H37" i="1"/>
  <c r="F155" i="2"/>
  <c r="F166" i="2"/>
  <c r="F163" i="2"/>
  <c r="F160" i="2"/>
  <c r="F140" i="2"/>
  <c r="F151" i="2"/>
  <c r="F148" i="2"/>
  <c r="F145" i="2"/>
  <c r="F125" i="2"/>
  <c r="F136" i="2"/>
  <c r="F133" i="2"/>
  <c r="F130" i="2"/>
  <c r="F113" i="2"/>
  <c r="F121" i="2"/>
  <c r="F118" i="2"/>
  <c r="E166" i="3"/>
  <c r="F166" i="3"/>
  <c r="G166" i="3"/>
  <c r="H166" i="3"/>
  <c r="D166" i="3"/>
  <c r="E163" i="3"/>
  <c r="F163" i="3"/>
  <c r="G163" i="3"/>
  <c r="H163" i="3"/>
  <c r="D163" i="3"/>
  <c r="E160" i="3"/>
  <c r="F160" i="3"/>
  <c r="G160" i="3"/>
  <c r="H160" i="3"/>
  <c r="D160" i="3"/>
  <c r="E155" i="3"/>
  <c r="F155" i="3"/>
  <c r="G155" i="3"/>
  <c r="H155" i="3"/>
  <c r="D155" i="3"/>
  <c r="E151" i="3"/>
  <c r="F151" i="3"/>
  <c r="G151" i="3"/>
  <c r="H151" i="3"/>
  <c r="D151" i="3"/>
  <c r="E148" i="3"/>
  <c r="F148" i="3"/>
  <c r="G148" i="3"/>
  <c r="H148" i="3"/>
  <c r="D148" i="3"/>
  <c r="E145" i="3"/>
  <c r="F145" i="3"/>
  <c r="G145" i="3"/>
  <c r="H145" i="3"/>
  <c r="D145" i="3"/>
  <c r="E140" i="3"/>
  <c r="F140" i="3"/>
  <c r="G140" i="3"/>
  <c r="H140" i="3"/>
  <c r="D140" i="3"/>
  <c r="H136" i="3"/>
  <c r="E136" i="3"/>
  <c r="F136" i="3"/>
  <c r="G136" i="3"/>
  <c r="D136" i="3"/>
  <c r="E133" i="3"/>
  <c r="F133" i="3"/>
  <c r="G133" i="3"/>
  <c r="H133" i="3"/>
  <c r="D133" i="3"/>
  <c r="H130" i="3"/>
  <c r="E130" i="3"/>
  <c r="F130" i="3"/>
  <c r="G130" i="3"/>
  <c r="D130" i="3"/>
  <c r="E125" i="3"/>
  <c r="F125" i="3"/>
  <c r="G125" i="3"/>
  <c r="H125" i="3"/>
  <c r="D125" i="3"/>
  <c r="E113" i="3"/>
  <c r="F113" i="3"/>
  <c r="G113" i="3"/>
  <c r="H113" i="3"/>
  <c r="D113" i="3"/>
  <c r="E121" i="3"/>
  <c r="F121" i="3"/>
  <c r="G121" i="3"/>
  <c r="H121" i="3"/>
  <c r="D121" i="3"/>
  <c r="E118" i="3"/>
  <c r="F118" i="3"/>
  <c r="G118" i="3"/>
  <c r="H118" i="3"/>
  <c r="D118" i="3"/>
  <c r="G98" i="3"/>
  <c r="H5" i="3"/>
  <c r="G5" i="3"/>
</calcChain>
</file>

<file path=xl/sharedStrings.xml><?xml version="1.0" encoding="utf-8"?>
<sst xmlns="http://schemas.openxmlformats.org/spreadsheetml/2006/main" count="2235" uniqueCount="613">
  <si>
    <t>Praxis II Content</t>
  </si>
  <si>
    <t>Early Childhood Education</t>
  </si>
  <si>
    <t>Fall 15</t>
  </si>
  <si>
    <t>Spring 16</t>
  </si>
  <si>
    <t>Fall 16</t>
  </si>
  <si>
    <t>Spring 17</t>
  </si>
  <si>
    <t xml:space="preserve">Fall 17 </t>
  </si>
  <si>
    <t xml:space="preserve">Spring 18 </t>
  </si>
  <si>
    <t>Combined</t>
  </si>
  <si>
    <t>number</t>
  </si>
  <si>
    <t>% Pass 1st Attempt</t>
  </si>
  <si>
    <t>0014/5014 overall</t>
  </si>
  <si>
    <t>Number</t>
  </si>
  <si>
    <t>Mean</t>
  </si>
  <si>
    <t>168</t>
  </si>
  <si>
    <t>Range</t>
  </si>
  <si>
    <t>156-175</t>
  </si>
  <si>
    <t>161-185</t>
  </si>
  <si>
    <t>150-180</t>
  </si>
  <si>
    <t>157-177</t>
  </si>
  <si>
    <t>151-183</t>
  </si>
  <si>
    <t>75%</t>
  </si>
  <si>
    <t>0014/5014 breakdown</t>
  </si>
  <si>
    <t>8</t>
  </si>
  <si>
    <t>Reading</t>
  </si>
  <si>
    <t>26</t>
  </si>
  <si>
    <t>14-28</t>
  </si>
  <si>
    <t>19-27</t>
  </si>
  <si>
    <t>21-26</t>
  </si>
  <si>
    <t>21-28</t>
  </si>
  <si>
    <t>Mathematics</t>
  </si>
  <si>
    <t>21</t>
  </si>
  <si>
    <t>19-24</t>
  </si>
  <si>
    <t>17-26</t>
  </si>
  <si>
    <t>Social Studies</t>
  </si>
  <si>
    <t>19</t>
  </si>
  <si>
    <t>14-25</t>
  </si>
  <si>
    <t>12-20</t>
  </si>
  <si>
    <t>14-23</t>
  </si>
  <si>
    <t>16-24</t>
  </si>
  <si>
    <t>Science</t>
  </si>
  <si>
    <t>22</t>
  </si>
  <si>
    <t>16-25</t>
  </si>
  <si>
    <t>13-27</t>
  </si>
  <si>
    <t>14-22</t>
  </si>
  <si>
    <t>19-25</t>
  </si>
  <si>
    <t>5018 overall</t>
  </si>
  <si>
    <t>6</t>
  </si>
  <si>
    <t>171</t>
  </si>
  <si>
    <t>163-175</t>
  </si>
  <si>
    <t>166-180</t>
  </si>
  <si>
    <t>164-180</t>
  </si>
  <si>
    <t>160-179</t>
  </si>
  <si>
    <t>50%</t>
  </si>
  <si>
    <t>5018 breakdown</t>
  </si>
  <si>
    <t>31</t>
  </si>
  <si>
    <t>30-35</t>
  </si>
  <si>
    <t>25-34</t>
  </si>
  <si>
    <t>28-35</t>
  </si>
  <si>
    <t>26-32</t>
  </si>
  <si>
    <t>27</t>
  </si>
  <si>
    <t>23-29</t>
  </si>
  <si>
    <t>21-34</t>
  </si>
  <si>
    <t>24-29</t>
  </si>
  <si>
    <t>13</t>
  </si>
  <si>
    <t>14-16</t>
  </si>
  <si>
    <t>10-18</t>
  </si>
  <si>
    <t>9-16</t>
  </si>
  <si>
    <t>14</t>
  </si>
  <si>
    <t>11-15</t>
  </si>
  <si>
    <t>12-17</t>
  </si>
  <si>
    <t>11-18</t>
  </si>
  <si>
    <t>5001 Multiple Subjects</t>
  </si>
  <si>
    <t>1</t>
  </si>
  <si>
    <t>Pass all portions on first attempt</t>
  </si>
  <si>
    <t>0%</t>
  </si>
  <si>
    <t>33%</t>
  </si>
  <si>
    <t>5002 Reading overall</t>
  </si>
  <si>
    <t>160-186</t>
  </si>
  <si>
    <t>5002 breakdown</t>
  </si>
  <si>
    <t>Writing; Speaking; Listening</t>
  </si>
  <si>
    <t>20-31</t>
  </si>
  <si>
    <t>5003 Math overall</t>
  </si>
  <si>
    <t>157-184</t>
  </si>
  <si>
    <t>5003 breakdown</t>
  </si>
  <si>
    <t>Numbers and Operations</t>
  </si>
  <si>
    <t>11-16</t>
  </si>
  <si>
    <t>Algebraic Thinking</t>
  </si>
  <si>
    <t>5-10</t>
  </si>
  <si>
    <t xml:space="preserve">Geometry and Measurement; Data; Statistics; Probability </t>
  </si>
  <si>
    <t>7-9</t>
  </si>
  <si>
    <t>5004 Social Studies  overall</t>
  </si>
  <si>
    <t>157-178</t>
  </si>
  <si>
    <t>5004 breakdown</t>
  </si>
  <si>
    <t>United States History; government; Citerizenship</t>
  </si>
  <si>
    <t>16-20</t>
  </si>
  <si>
    <t>Geography; Anthropology; Sociology</t>
  </si>
  <si>
    <t>7-13</t>
  </si>
  <si>
    <t>World History and Economics</t>
  </si>
  <si>
    <t>9</t>
  </si>
  <si>
    <t>7-10</t>
  </si>
  <si>
    <t>5005 Science overall</t>
  </si>
  <si>
    <t>167</t>
  </si>
  <si>
    <t>159-184</t>
  </si>
  <si>
    <t>5005 breakdown</t>
  </si>
  <si>
    <t>Earth Science</t>
  </si>
  <si>
    <t>10</t>
  </si>
  <si>
    <t>Life Science</t>
  </si>
  <si>
    <t>10-17</t>
  </si>
  <si>
    <t>Physical Science</t>
  </si>
  <si>
    <t>12</t>
  </si>
  <si>
    <t>10-15</t>
  </si>
  <si>
    <t xml:space="preserve">Elementary </t>
  </si>
  <si>
    <t>Fall 17</t>
  </si>
  <si>
    <t>Spring 18</t>
  </si>
  <si>
    <t>152-175</t>
  </si>
  <si>
    <t>151-192</t>
  </si>
  <si>
    <t>150-167</t>
  </si>
  <si>
    <t>150-163</t>
  </si>
  <si>
    <t>17-25</t>
  </si>
  <si>
    <t>19-23</t>
  </si>
  <si>
    <t>13-29</t>
  </si>
  <si>
    <t>17-28</t>
  </si>
  <si>
    <t>15-20</t>
  </si>
  <si>
    <t>15-16</t>
  </si>
  <si>
    <t>16-18</t>
  </si>
  <si>
    <t>18-25</t>
  </si>
  <si>
    <t>18-22</t>
  </si>
  <si>
    <t>19-20</t>
  </si>
  <si>
    <t>169-191</t>
  </si>
  <si>
    <t>172-186</t>
  </si>
  <si>
    <t>166-174</t>
  </si>
  <si>
    <t>165-182</t>
  </si>
  <si>
    <t xml:space="preserve">Reading </t>
  </si>
  <si>
    <t>mean</t>
  </si>
  <si>
    <t>range</t>
  </si>
  <si>
    <t>31-36</t>
  </si>
  <si>
    <t>27-34</t>
  </si>
  <si>
    <t>22-34</t>
  </si>
  <si>
    <t>30-37</t>
  </si>
  <si>
    <t xml:space="preserve"> Mathematics</t>
  </si>
  <si>
    <t>26-31</t>
  </si>
  <si>
    <t>23-32</t>
  </si>
  <si>
    <t>25-33</t>
  </si>
  <si>
    <t>25-30</t>
  </si>
  <si>
    <t>12-16</t>
  </si>
  <si>
    <t>11-20</t>
  </si>
  <si>
    <t>7-15</t>
  </si>
  <si>
    <t>9-21</t>
  </si>
  <si>
    <t>9-15</t>
  </si>
  <si>
    <t>15-19</t>
  </si>
  <si>
    <t>13-20</t>
  </si>
  <si>
    <t>9-25</t>
  </si>
  <si>
    <t>3</t>
  </si>
  <si>
    <t>4</t>
  </si>
  <si>
    <t>170-181</t>
  </si>
  <si>
    <t>168-177</t>
  </si>
  <si>
    <t>Percentage Correct (80)</t>
  </si>
  <si>
    <t>23-28</t>
  </si>
  <si>
    <t>22-23</t>
  </si>
  <si>
    <t>Percentage Correct (38)</t>
  </si>
  <si>
    <t>23-25</t>
  </si>
  <si>
    <t>24-26</t>
  </si>
  <si>
    <t>27-28</t>
  </si>
  <si>
    <t>Percentage Correct (42)</t>
  </si>
  <si>
    <t>157-200</t>
  </si>
  <si>
    <t>162-183</t>
  </si>
  <si>
    <t>168-180</t>
  </si>
  <si>
    <t>Percentage Correct (50)</t>
  </si>
  <si>
    <t>12-14</t>
  </si>
  <si>
    <t>11-14</t>
  </si>
  <si>
    <t>Percentage Correct (20)</t>
  </si>
  <si>
    <t>5-12</t>
  </si>
  <si>
    <t>6-10</t>
  </si>
  <si>
    <t>9-11</t>
  </si>
  <si>
    <t>Percentage Correct (15)</t>
  </si>
  <si>
    <t>4-12</t>
  </si>
  <si>
    <t>6-9</t>
  </si>
  <si>
    <t>161-179</t>
  </si>
  <si>
    <t>155-157</t>
  </si>
  <si>
    <t>160-178</t>
  </si>
  <si>
    <t>Percentage Correct (55)</t>
  </si>
  <si>
    <t>14-20</t>
  </si>
  <si>
    <t>16-21</t>
  </si>
  <si>
    <t>Percentage Correct (25)</t>
  </si>
  <si>
    <t>9-13</t>
  </si>
  <si>
    <t>9-10</t>
  </si>
  <si>
    <t>7-12</t>
  </si>
  <si>
    <t>Percentage Correct (16)</t>
  </si>
  <si>
    <t>6-12</t>
  </si>
  <si>
    <t>6-8</t>
  </si>
  <si>
    <t>8-12</t>
  </si>
  <si>
    <t>Percentage Correct (14)</t>
  </si>
  <si>
    <t>151-193</t>
  </si>
  <si>
    <t>160-163</t>
  </si>
  <si>
    <t>174-184</t>
  </si>
  <si>
    <t>10-14</t>
  </si>
  <si>
    <t>8-11</t>
  </si>
  <si>
    <t>11</t>
  </si>
  <si>
    <t>5-16</t>
  </si>
  <si>
    <t>11-12</t>
  </si>
  <si>
    <t>14-15</t>
  </si>
  <si>
    <t>Percentage Correct (17)</t>
  </si>
  <si>
    <t>7-16</t>
  </si>
  <si>
    <t>All K-12 Programs</t>
  </si>
  <si>
    <t>Art</t>
  </si>
  <si>
    <t>5134 overall</t>
  </si>
  <si>
    <t>165-173</t>
  </si>
  <si>
    <t>166-168</t>
  </si>
  <si>
    <t>161-167</t>
  </si>
  <si>
    <t>5134 breakdown</t>
  </si>
  <si>
    <t>Art Making</t>
  </si>
  <si>
    <t>49-53</t>
  </si>
  <si>
    <t>53-54</t>
  </si>
  <si>
    <t>Historical and Theoretical Foundations of Art</t>
  </si>
  <si>
    <t>27-37</t>
  </si>
  <si>
    <t>18-27</t>
  </si>
  <si>
    <t>Music</t>
  </si>
  <si>
    <t>5113 overall</t>
  </si>
  <si>
    <t>153-169</t>
  </si>
  <si>
    <t>145-170</t>
  </si>
  <si>
    <t>5113 breakdown</t>
  </si>
  <si>
    <t>Music History</t>
  </si>
  <si>
    <t>5-13</t>
  </si>
  <si>
    <t>Theory and Composition</t>
  </si>
  <si>
    <t>7-14</t>
  </si>
  <si>
    <t>Performance</t>
  </si>
  <si>
    <t>30-38</t>
  </si>
  <si>
    <t>9-19</t>
  </si>
  <si>
    <t>Pedagogy, Professional Issues, and Technology</t>
  </si>
  <si>
    <t>26-36</t>
  </si>
  <si>
    <t>H&amp;HP</t>
  </si>
  <si>
    <t>5857 overall</t>
  </si>
  <si>
    <t>162-174</t>
  </si>
  <si>
    <t>160-168</t>
  </si>
  <si>
    <t>160-175</t>
  </si>
  <si>
    <t>157-175</t>
  </si>
  <si>
    <t>172-185</t>
  </si>
  <si>
    <t>5857 breakdown</t>
  </si>
  <si>
    <t>Health Ed as a Discipline/Health Instruction</t>
  </si>
  <si>
    <t>11-17</t>
  </si>
  <si>
    <t>13-22</t>
  </si>
  <si>
    <t>13-19</t>
  </si>
  <si>
    <t>12-18</t>
  </si>
  <si>
    <t>14-18</t>
  </si>
  <si>
    <t>Health Ed Content/Physical Education</t>
  </si>
  <si>
    <t>21-24</t>
  </si>
  <si>
    <t>20-28</t>
  </si>
  <si>
    <t>18-23</t>
  </si>
  <si>
    <t>20-23</t>
  </si>
  <si>
    <t>Content Knowledge and Student Growth and Development</t>
  </si>
  <si>
    <t>10-12</t>
  </si>
  <si>
    <t>Management, Motivation, &amp; Communication/Collaboration, Reflection, &amp; Technology</t>
  </si>
  <si>
    <t>16-19</t>
  </si>
  <si>
    <t>17-22</t>
  </si>
  <si>
    <t>17-20</t>
  </si>
  <si>
    <t>19-21</t>
  </si>
  <si>
    <t>Planning, Instruction, and Student Assessment</t>
  </si>
  <si>
    <t>12-15</t>
  </si>
  <si>
    <t>12-13</t>
  </si>
  <si>
    <t>13-16</t>
  </si>
  <si>
    <t>All Secondary Content</t>
  </si>
  <si>
    <t>Chemistry</t>
  </si>
  <si>
    <t xml:space="preserve">245 overall </t>
  </si>
  <si>
    <t>245 breakdown</t>
  </si>
  <si>
    <t>Basic Principles of Matter and Energy; Thermodynamics</t>
  </si>
  <si>
    <t>Atomic and Nuclear Structure</t>
  </si>
  <si>
    <t>Nomenclature; Chemical Composition; Bonding andStructure</t>
  </si>
  <si>
    <t>Chemical Reactions; Periodicity</t>
  </si>
  <si>
    <t>15</t>
  </si>
  <si>
    <t>Solutions and Solubitlity; Acid-Base Chemistry</t>
  </si>
  <si>
    <t>Scientific Inquiry and Social Perspectives of Science</t>
  </si>
  <si>
    <t>Scientific Procedures and Techniques</t>
  </si>
  <si>
    <t>English</t>
  </si>
  <si>
    <t>5039 overall</t>
  </si>
  <si>
    <t>159-178</t>
  </si>
  <si>
    <t>175-181</t>
  </si>
  <si>
    <t>169-181</t>
  </si>
  <si>
    <t>5039 breakdown</t>
  </si>
  <si>
    <t>35-36</t>
  </si>
  <si>
    <t>29-30</t>
  </si>
  <si>
    <t>33-37</t>
  </si>
  <si>
    <t>Language Use and Vocabulary</t>
  </si>
  <si>
    <t>24</t>
  </si>
  <si>
    <t>23-31</t>
  </si>
  <si>
    <t>25-37</t>
  </si>
  <si>
    <t>28-34</t>
  </si>
  <si>
    <t>33-34</t>
  </si>
  <si>
    <t>Math</t>
  </si>
  <si>
    <t xml:space="preserve">5161 overall </t>
  </si>
  <si>
    <t>163-168</t>
  </si>
  <si>
    <t>160-162</t>
  </si>
  <si>
    <t>5161 breakdown</t>
  </si>
  <si>
    <t>Number and Quantity, Algebra, Functions, and Calculus</t>
  </si>
  <si>
    <t>23-24</t>
  </si>
  <si>
    <t>Geometry, Probability and Statistics, and Discrete Mathematics</t>
  </si>
  <si>
    <t xml:space="preserve">5086 overall </t>
  </si>
  <si>
    <t>160-166</t>
  </si>
  <si>
    <t>160-172</t>
  </si>
  <si>
    <t>5086 breakdown</t>
  </si>
  <si>
    <t>United States History</t>
  </si>
  <si>
    <t>8-15</t>
  </si>
  <si>
    <t>10-11</t>
  </si>
  <si>
    <t>World History</t>
  </si>
  <si>
    <t>Government/Civics</t>
  </si>
  <si>
    <t>Economics</t>
  </si>
  <si>
    <t>Geography</t>
  </si>
  <si>
    <t>8-10</t>
  </si>
  <si>
    <t>Behavioral Siences</t>
  </si>
  <si>
    <t>5-8</t>
  </si>
  <si>
    <t>7</t>
  </si>
  <si>
    <t>5-9</t>
  </si>
  <si>
    <t>4-6</t>
  </si>
  <si>
    <t xml:space="preserve">Agriculture </t>
  </si>
  <si>
    <t xml:space="preserve">5701 overall </t>
  </si>
  <si>
    <t>5701 breakdown</t>
  </si>
  <si>
    <t>Agribusiness Systems</t>
  </si>
  <si>
    <t>Animal Systems</t>
  </si>
  <si>
    <t>Food Science and Biotechnology Systems</t>
  </si>
  <si>
    <t>Environmental and Natural Resource Systems</t>
  </si>
  <si>
    <t>Plant Systems</t>
  </si>
  <si>
    <t>Power, Structural, and Technical Systems</t>
  </si>
  <si>
    <t>Leadership and Career Development</t>
  </si>
  <si>
    <t>Business</t>
  </si>
  <si>
    <t>5101 overall</t>
  </si>
  <si>
    <t>167-182</t>
  </si>
  <si>
    <t>156-173</t>
  </si>
  <si>
    <t>5101 breakdown</t>
  </si>
  <si>
    <t>Accounting and Finance</t>
  </si>
  <si>
    <t>Communication and Career Development</t>
  </si>
  <si>
    <t>13-17</t>
  </si>
  <si>
    <t>Economcis</t>
  </si>
  <si>
    <t>7-8</t>
  </si>
  <si>
    <t>Entrepreneurship</t>
  </si>
  <si>
    <t>Information Technology</t>
  </si>
  <si>
    <t>10-13</t>
  </si>
  <si>
    <t>Law and International Business</t>
  </si>
  <si>
    <t>9-12</t>
  </si>
  <si>
    <t>7-11</t>
  </si>
  <si>
    <t>Marketing and Management</t>
  </si>
  <si>
    <t>8-9</t>
  </si>
  <si>
    <t>Professional Business Education</t>
  </si>
  <si>
    <t>Fall 2017</t>
  </si>
  <si>
    <t>Spring 2018</t>
  </si>
  <si>
    <t>155-163</t>
  </si>
  <si>
    <t>157-181</t>
  </si>
  <si>
    <t>154-183</t>
  </si>
  <si>
    <t>152-156</t>
  </si>
  <si>
    <t>25</t>
  </si>
  <si>
    <t>24-25</t>
  </si>
  <si>
    <t>23-26</t>
  </si>
  <si>
    <t>20</t>
  </si>
  <si>
    <t>15-24</t>
  </si>
  <si>
    <t>20-24</t>
  </si>
  <si>
    <t>22-25</t>
  </si>
  <si>
    <t>17-24</t>
  </si>
  <si>
    <t>164-170</t>
  </si>
  <si>
    <t>2</t>
  </si>
  <si>
    <t>158-175</t>
  </si>
  <si>
    <t>18-24</t>
  </si>
  <si>
    <t>Percentage Correct 42()</t>
  </si>
  <si>
    <t>6-7</t>
  </si>
  <si>
    <t>155-170</t>
  </si>
  <si>
    <t>16</t>
  </si>
  <si>
    <t>164-165</t>
  </si>
  <si>
    <t>6-11</t>
  </si>
  <si>
    <t>All MAT Secondary Content</t>
  </si>
  <si>
    <t>Fall 2015</t>
  </si>
  <si>
    <t>Spring 2016</t>
  </si>
  <si>
    <t>Fall 2016</t>
  </si>
  <si>
    <t>Spring 2017</t>
  </si>
  <si>
    <t>combined</t>
  </si>
  <si>
    <t>Biology</t>
  </si>
  <si>
    <t>5235 overall</t>
  </si>
  <si>
    <t>164-179</t>
  </si>
  <si>
    <t>150-153</t>
  </si>
  <si>
    <t>Percentage Correct (120)</t>
  </si>
  <si>
    <t>5235 breakdown</t>
  </si>
  <si>
    <t>Nature of Science: Scientific Inquiry, Methodolog, Techniques, and History</t>
  </si>
  <si>
    <t>Molecular and Cellular Biology</t>
  </si>
  <si>
    <t>17</t>
  </si>
  <si>
    <t>Percentage Correct (24)</t>
  </si>
  <si>
    <t>Genetics and Evolution</t>
  </si>
  <si>
    <t>Diversity of Life and Organismal Biology</t>
  </si>
  <si>
    <t xml:space="preserve">Ecology: Organisms and Environments </t>
  </si>
  <si>
    <t>Percentage Correct (19)</t>
  </si>
  <si>
    <t>Science, Technology, and Social Perspectives</t>
  </si>
  <si>
    <t>Percentage Correct (12)</t>
  </si>
  <si>
    <t>Fall 2017
#5061</t>
  </si>
  <si>
    <t>Spring 2018
#5161</t>
  </si>
  <si>
    <t>5061/5161 overall</t>
  </si>
  <si>
    <t>Percentage Correct</t>
  </si>
  <si>
    <t xml:space="preserve">Percentage Correct </t>
  </si>
  <si>
    <t>5041/5039 Overall</t>
  </si>
  <si>
    <t>5041 overall</t>
  </si>
  <si>
    <t>168-181</t>
  </si>
  <si>
    <t>5041 breakdown</t>
  </si>
  <si>
    <t>168-176</t>
  </si>
  <si>
    <t>Literature &amp; Understanding Text</t>
  </si>
  <si>
    <t>45-50</t>
  </si>
  <si>
    <t>Language &amp; Linguistics</t>
  </si>
  <si>
    <t>Composition &amp; Rhetoric</t>
  </si>
  <si>
    <t>5039 Overall</t>
  </si>
  <si>
    <t>175-186</t>
  </si>
  <si>
    <t>Percentage Correct (122)</t>
  </si>
  <si>
    <t>Percentage Correct (41)</t>
  </si>
  <si>
    <t>Percentage Correct (28)</t>
  </si>
  <si>
    <t>Writing, Speaking, Listening</t>
  </si>
  <si>
    <t>Constructed Response</t>
  </si>
  <si>
    <t>5086 overall</t>
  </si>
  <si>
    <t>167-172</t>
  </si>
  <si>
    <t>161-177</t>
  </si>
  <si>
    <t>15-15</t>
  </si>
  <si>
    <t>4-10</t>
  </si>
  <si>
    <t>Spanish</t>
  </si>
  <si>
    <t>5195 overall</t>
  </si>
  <si>
    <t>185-194</t>
  </si>
  <si>
    <t>5195 breakdown</t>
  </si>
  <si>
    <t>Interpretive Mode: Listening</t>
  </si>
  <si>
    <t>Interpretive Mode: Reading</t>
  </si>
  <si>
    <t>Cultural Knowledge</t>
  </si>
  <si>
    <t>Percentage Correct (11)</t>
  </si>
  <si>
    <t>Interpersonal and Presentational Writing</t>
  </si>
  <si>
    <t>Percentage Correct (18)</t>
  </si>
  <si>
    <t>Presentational and Interpersonal Speaking</t>
  </si>
  <si>
    <t>ECHD</t>
  </si>
  <si>
    <t>161-162</t>
  </si>
  <si>
    <t>United States History; government; Citizenship</t>
  </si>
  <si>
    <t>Elementary</t>
  </si>
  <si>
    <t>Fall
 2015</t>
  </si>
  <si>
    <t>Spring
 2016</t>
  </si>
  <si>
    <t>Fall 
2016</t>
  </si>
  <si>
    <t>Spring
2017</t>
  </si>
  <si>
    <t>Fall
2017</t>
  </si>
  <si>
    <t>Spring 
2018</t>
  </si>
  <si>
    <t>PBC</t>
  </si>
  <si>
    <t>PRACT.</t>
  </si>
  <si>
    <t xml:space="preserve">0014/5014 overall </t>
  </si>
  <si>
    <t>156-170</t>
  </si>
  <si>
    <t>152-177</t>
  </si>
  <si>
    <t>153-162</t>
  </si>
  <si>
    <t>158-170</t>
  </si>
  <si>
    <t>152-154</t>
  </si>
  <si>
    <t>Reading (30)</t>
  </si>
  <si>
    <t>21-25</t>
  </si>
  <si>
    <t>22-24</t>
  </si>
  <si>
    <t>Mathematics (30)</t>
  </si>
  <si>
    <t>21-27</t>
  </si>
  <si>
    <t>Social Studies (30)</t>
  </si>
  <si>
    <t>Science (30)</t>
  </si>
  <si>
    <t>18-19</t>
  </si>
  <si>
    <t>MS Math</t>
  </si>
  <si>
    <t xml:space="preserve">5169 overall </t>
  </si>
  <si>
    <t>5134 overview</t>
  </si>
  <si>
    <t>191-195</t>
  </si>
  <si>
    <t>60-61</t>
  </si>
  <si>
    <t>34-36</t>
  </si>
  <si>
    <t>All Secondary Programs</t>
  </si>
  <si>
    <t>General Science</t>
  </si>
  <si>
    <t>0030 overall</t>
  </si>
  <si>
    <t xml:space="preserve">5235 overall </t>
  </si>
  <si>
    <t>History and Nature of Science</t>
  </si>
  <si>
    <t>Molecular &amp; Cellular Biology</t>
  </si>
  <si>
    <t>Genetics &amp; Evolution</t>
  </si>
  <si>
    <t>Diversity of Life &amp; Organismal Biology</t>
  </si>
  <si>
    <t xml:space="preserve">Ecology: Organisms &amp; Environments </t>
  </si>
  <si>
    <t>Science, Technology, &amp; Social Perspectives</t>
  </si>
  <si>
    <t>153-161</t>
  </si>
  <si>
    <t>0083 Overall</t>
  </si>
  <si>
    <t xml:space="preserve"> </t>
  </si>
  <si>
    <t xml:space="preserve">5039 overall </t>
  </si>
  <si>
    <t>.</t>
  </si>
  <si>
    <t>30</t>
  </si>
  <si>
    <t>23</t>
  </si>
  <si>
    <t>0101/5101 overall</t>
  </si>
  <si>
    <t xml:space="preserve">0101 overall </t>
  </si>
  <si>
    <t>AG</t>
  </si>
  <si>
    <t>5701 Overall</t>
  </si>
  <si>
    <t>5701 Breakdown</t>
  </si>
  <si>
    <t>Agriculture Systems</t>
  </si>
  <si>
    <t>Food Science</t>
  </si>
  <si>
    <t>Environmental &amp; Natural Resources</t>
  </si>
  <si>
    <t>Power &amp; Technical Systems</t>
  </si>
  <si>
    <t>Leadership</t>
  </si>
  <si>
    <t>0 </t>
  </si>
  <si>
    <t>1 </t>
  </si>
  <si>
    <t>160 </t>
  </si>
  <si>
    <t>0% </t>
  </si>
  <si>
    <t>41 </t>
  </si>
  <si>
    <t>29 </t>
  </si>
  <si>
    <t>Fall 17</t>
  </si>
  <si>
    <t>154-169</t>
  </si>
  <si>
    <t>14-17</t>
  </si>
  <si>
    <t>170-171</t>
  </si>
  <si>
    <t>7.7</t>
  </si>
  <si>
    <t>162-167</t>
  </si>
  <si>
    <t>13-14</t>
  </si>
  <si>
    <t>Short Content Essay</t>
  </si>
  <si>
    <t>161</t>
  </si>
  <si>
    <t>5</t>
  </si>
  <si>
    <t>  </t>
  </si>
  <si>
    <t>164 </t>
  </si>
  <si>
    <t> 1 </t>
  </si>
  <si>
    <t> 29 </t>
  </si>
  <si>
    <t> 26 </t>
  </si>
  <si>
    <t> 11 </t>
  </si>
  <si>
    <t> 14 </t>
  </si>
  <si>
    <t>176-182</t>
  </si>
  <si>
    <t>5169 breakdown</t>
  </si>
  <si>
    <t>Arithmetic and Algebra</t>
  </si>
  <si>
    <t>Geometry and Data</t>
  </si>
  <si>
    <t>0091/5857 overview</t>
  </si>
  <si>
    <t>5857 Overview</t>
  </si>
  <si>
    <t>Health Education as a Discipline/Health Instruction</t>
  </si>
  <si>
    <t>Health Education Content/Physical Education</t>
  </si>
  <si>
    <t>Content Knowledge and Student Growth Development</t>
  </si>
  <si>
    <t>Planning, Instruction, and Study Assessment</t>
  </si>
  <si>
    <t>178-182</t>
  </si>
  <si>
    <t>French</t>
  </si>
  <si>
    <t>#5174 overall</t>
  </si>
  <si>
    <t>% Pass 1st attempt</t>
  </si>
  <si>
    <t>Fall 2018</t>
  </si>
  <si>
    <t>Spring 2019</t>
  </si>
  <si>
    <t>163-177</t>
  </si>
  <si>
    <t>26-34</t>
  </si>
  <si>
    <t>24-33</t>
  </si>
  <si>
    <t>166-183</t>
  </si>
  <si>
    <t>29-35</t>
  </si>
  <si>
    <t>15-17</t>
  </si>
  <si>
    <t>164-186</t>
  </si>
  <si>
    <t>22-29</t>
  </si>
  <si>
    <t>158-188</t>
  </si>
  <si>
    <t>155-175</t>
  </si>
  <si>
    <t>161-173</t>
  </si>
  <si>
    <t>6-13</t>
  </si>
  <si>
    <t>18-29</t>
  </si>
  <si>
    <t>158-198%</t>
  </si>
  <si>
    <t>9-14</t>
  </si>
  <si>
    <t>5-11</t>
  </si>
  <si>
    <t>159-174</t>
  </si>
  <si>
    <t>168-182</t>
  </si>
  <si>
    <t>8-18</t>
  </si>
  <si>
    <t>174</t>
  </si>
  <si>
    <t>168-179</t>
  </si>
  <si>
    <t>100%</t>
  </si>
  <si>
    <t>29-31</t>
  </si>
  <si>
    <t>28</t>
  </si>
  <si>
    <t>27-18</t>
  </si>
  <si>
    <t>29%</t>
  </si>
  <si>
    <t>157-183</t>
  </si>
  <si>
    <t>79%</t>
  </si>
  <si>
    <t>22-31</t>
  </si>
  <si>
    <t>172</t>
  </si>
  <si>
    <t>158-195</t>
  </si>
  <si>
    <t>165</t>
  </si>
  <si>
    <t>155-172</t>
  </si>
  <si>
    <t>6-15</t>
  </si>
  <si>
    <t>169</t>
  </si>
  <si>
    <t>162-186</t>
  </si>
  <si>
    <t>70%</t>
  </si>
  <si>
    <t>73</t>
  </si>
  <si>
    <t>162-184</t>
  </si>
  <si>
    <t>80%</t>
  </si>
  <si>
    <t>20-29</t>
  </si>
  <si>
    <t>180</t>
  </si>
  <si>
    <t>157-196</t>
  </si>
  <si>
    <t>90%</t>
  </si>
  <si>
    <t>158-185</t>
  </si>
  <si>
    <t>18</t>
  </si>
  <si>
    <t>14-21</t>
  </si>
  <si>
    <t>160-193</t>
  </si>
  <si>
    <t>10-16</t>
  </si>
  <si>
    <t>8-16</t>
  </si>
  <si>
    <t>47-60</t>
  </si>
  <si>
    <t>158-178</t>
  </si>
  <si>
    <t>28-37</t>
  </si>
  <si>
    <t>12-21</t>
  </si>
  <si>
    <t>15-22</t>
  </si>
  <si>
    <t>14-24</t>
  </si>
  <si>
    <t>30-34</t>
  </si>
  <si>
    <t>27-36</t>
  </si>
  <si>
    <t>175-180</t>
  </si>
  <si>
    <t>160-176</t>
  </si>
  <si>
    <t>22-26</t>
  </si>
  <si>
    <t>2-7</t>
  </si>
  <si>
    <t>166-186</t>
  </si>
  <si>
    <t>153-165</t>
  </si>
  <si>
    <t>69%</t>
  </si>
  <si>
    <t>56%</t>
  </si>
  <si>
    <t>53%</t>
  </si>
  <si>
    <t>61%</t>
  </si>
  <si>
    <t>0</t>
  </si>
  <si>
    <t>160</t>
  </si>
  <si>
    <t>65%</t>
  </si>
  <si>
    <t>63%</t>
  </si>
  <si>
    <t>178</t>
  </si>
  <si>
    <t>195</t>
  </si>
  <si>
    <t>92%</t>
  </si>
  <si>
    <t>96%</t>
  </si>
  <si>
    <t>78%</t>
  </si>
  <si>
    <t>162-172</t>
  </si>
  <si>
    <t>20-25</t>
  </si>
  <si>
    <t>155-168</t>
  </si>
  <si>
    <t>13-18</t>
  </si>
  <si>
    <t>81%</t>
  </si>
  <si>
    <t>67%</t>
  </si>
  <si>
    <t>12-24</t>
  </si>
  <si>
    <t>72%</t>
  </si>
  <si>
    <t>52%</t>
  </si>
  <si>
    <t>-</t>
  </si>
  <si>
    <t>#5714 Breakdown</t>
  </si>
  <si>
    <t>Number and Qualit, Algebra, Functions, and Calculus</t>
  </si>
  <si>
    <t>InTASC Categories: Content Knowledge (CK); CAEP Standards 1.1, 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</si>
</sst>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scheme val="minor"/>
    </font>
    <font>
      <b/>
      <sz val="11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8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0" applyNumberFormat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9" fontId="0" fillId="0" borderId="0" xfId="0" applyNumberFormat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1" fontId="0" fillId="5" borderId="1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5" borderId="3" xfId="0" applyNumberFormat="1" applyFill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5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49" fontId="0" fillId="2" borderId="1" xfId="0" applyNumberForma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1" xfId="0" applyNumberFormat="1" applyBorder="1" applyAlignment="1">
      <alignment horizontal="center" wrapText="1"/>
    </xf>
    <xf numFmtId="9" fontId="0" fillId="0" borderId="0" xfId="0" applyNumberFormat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0" fillId="2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9" fontId="0" fillId="0" borderId="1" xfId="1" applyFont="1" applyFill="1" applyBorder="1" applyAlignment="1">
      <alignment horizontal="center"/>
    </xf>
    <xf numFmtId="9" fontId="0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1" fontId="0" fillId="0" borderId="4" xfId="0" applyNumberFormat="1" applyFill="1" applyBorder="1" applyAlignment="1">
      <alignment horizontal="center"/>
    </xf>
    <xf numFmtId="9" fontId="0" fillId="0" borderId="3" xfId="1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1" fontId="1" fillId="7" borderId="1" xfId="0" applyNumberFormat="1" applyFont="1" applyFill="1" applyBorder="1" applyAlignment="1">
      <alignment horizontal="center"/>
    </xf>
    <xf numFmtId="1" fontId="1" fillId="7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9" xfId="0" applyNumberForma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9" fontId="0" fillId="0" borderId="8" xfId="1" applyNumberFormat="1" applyFont="1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9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9" fontId="0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wrapText="1"/>
    </xf>
    <xf numFmtId="1" fontId="0" fillId="9" borderId="1" xfId="0" applyNumberFormat="1" applyFill="1" applyBorder="1" applyAlignment="1">
      <alignment horizontal="center"/>
    </xf>
    <xf numFmtId="1" fontId="0" fillId="9" borderId="2" xfId="0" applyNumberFormat="1" applyFill="1" applyBorder="1" applyAlignment="1">
      <alignment horizontal="center"/>
    </xf>
    <xf numFmtId="0" fontId="0" fillId="9" borderId="1" xfId="0" applyFont="1" applyFill="1" applyBorder="1" applyAlignment="1">
      <alignment horizontal="center" wrapText="1"/>
    </xf>
    <xf numFmtId="1" fontId="0" fillId="9" borderId="3" xfId="0" applyNumberFormat="1" applyFill="1" applyBorder="1" applyAlignment="1">
      <alignment horizontal="center"/>
    </xf>
    <xf numFmtId="49" fontId="0" fillId="9" borderId="1" xfId="0" applyNumberForma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8" borderId="1" xfId="0" applyFont="1" applyFill="1" applyBorder="1" applyAlignment="1">
      <alignment horizontal="center" wrapText="1"/>
    </xf>
    <xf numFmtId="1" fontId="1" fillId="8" borderId="1" xfId="0" applyNumberFormat="1" applyFont="1" applyFill="1" applyBorder="1" applyAlignment="1">
      <alignment horizontal="center"/>
    </xf>
    <xf numFmtId="1" fontId="1" fillId="8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1" fillId="8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9" fontId="0" fillId="0" borderId="0" xfId="1" applyFont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Font="1" applyBorder="1" applyAlignment="1">
      <alignment horizontal="center" wrapText="1"/>
    </xf>
    <xf numFmtId="1" fontId="0" fillId="0" borderId="19" xfId="0" applyNumberFormat="1" applyBorder="1" applyAlignment="1">
      <alignment horizontal="center"/>
    </xf>
    <xf numFmtId="9" fontId="0" fillId="0" borderId="19" xfId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0" fillId="10" borderId="20" xfId="0" applyFont="1" applyFill="1" applyBorder="1" applyAlignment="1">
      <alignment horizontal="center"/>
    </xf>
    <xf numFmtId="0" fontId="10" fillId="10" borderId="2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9" fontId="0" fillId="0" borderId="1" xfId="0" applyNumberFormat="1" applyFill="1" applyBorder="1" applyAlignment="1">
      <alignment horizontal="center" wrapText="1"/>
    </xf>
    <xf numFmtId="9" fontId="0" fillId="0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0" borderId="13" xfId="0" applyFont="1" applyBorder="1" applyAlignment="1">
      <alignment horizontal="center" wrapText="1"/>
    </xf>
    <xf numFmtId="9" fontId="0" fillId="0" borderId="2" xfId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0" fillId="11" borderId="1" xfId="0" applyNumberForma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49" fontId="1" fillId="8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8" borderId="1" xfId="0" applyNumberForma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</cellXfs>
  <cellStyles count="98">
    <cellStyle name="Followed Hyperlink" xfId="69" builtinId="9" hidden="1"/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67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5" builtinId="9" hidden="1"/>
    <cellStyle name="Followed Hyperlink" xfId="63" builtinId="9" hidden="1"/>
    <cellStyle name="Followed Hyperlink" xfId="55" builtinId="9" hidden="1"/>
    <cellStyle name="Followed Hyperlink" xfId="47" builtinId="9" hidden="1"/>
    <cellStyle name="Followed Hyperlink" xfId="39" builtinId="9" hidden="1"/>
    <cellStyle name="Followed Hyperlink" xfId="31" builtinId="9" hidden="1"/>
    <cellStyle name="Followed Hyperlink" xfId="23" builtinId="9" hidden="1"/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Hyperlink" xfId="54" builtinId="8" hidden="1"/>
    <cellStyle name="Hyperlink" xfId="56" builtinId="8" hidden="1"/>
    <cellStyle name="Hyperlink" xfId="60" builtinId="8" hidden="1"/>
    <cellStyle name="Hyperlink" xfId="62" builtinId="8" hidden="1"/>
    <cellStyle name="Hyperlink" xfId="64" builtinId="8" hidden="1"/>
    <cellStyle name="Hyperlink" xfId="68" builtinId="8" hidden="1"/>
    <cellStyle name="Hyperlink" xfId="70" builtinId="8" hidden="1"/>
    <cellStyle name="Hyperlink" xfId="72" builtinId="8" hidden="1"/>
    <cellStyle name="Hyperlink" xfId="76" builtinId="8" hidden="1"/>
    <cellStyle name="Hyperlink" xfId="78" builtinId="8" hidden="1"/>
    <cellStyle name="Hyperlink" xfId="80" builtinId="8" hidden="1"/>
    <cellStyle name="Hyperlink" xfId="74" builtinId="8" hidden="1"/>
    <cellStyle name="Hyperlink" xfId="66" builtinId="8" hidden="1"/>
    <cellStyle name="Hyperlink" xfId="58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2" builtinId="8" hidden="1"/>
    <cellStyle name="Hyperlink" xfId="50" builtinId="8" hidden="1"/>
    <cellStyle name="Hyperlink" xfId="34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6" builtinId="8" hidden="1"/>
    <cellStyle name="Hyperlink" xfId="8" builtinId="8" hidden="1"/>
    <cellStyle name="Hyperlink" xfId="10" builtinId="8" hidden="1"/>
    <cellStyle name="Hyperlink" xfId="4" builtinId="8" hidden="1"/>
    <cellStyle name="Hyperlink" xfId="2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351"/>
  <sheetViews>
    <sheetView workbookViewId="0">
      <selection activeCell="A222" sqref="A222"/>
    </sheetView>
  </sheetViews>
  <sheetFormatPr baseColWidth="10" defaultColWidth="8.83203125" defaultRowHeight="14" x14ac:dyDescent="0"/>
  <cols>
    <col min="1" max="1" width="38.5" style="1" customWidth="1"/>
    <col min="2" max="2" width="33.1640625" style="1" bestFit="1" customWidth="1"/>
    <col min="3" max="3" width="0" style="1" hidden="1" customWidth="1"/>
    <col min="4" max="4" width="9.6640625" style="1" hidden="1" customWidth="1"/>
    <col min="5" max="5" width="0" style="1" hidden="1" customWidth="1"/>
    <col min="6" max="6" width="9.5" style="1" hidden="1" customWidth="1"/>
    <col min="7" max="7" width="10.6640625" style="1" customWidth="1"/>
    <col min="8" max="8" width="11.1640625" style="1" customWidth="1"/>
    <col min="9" max="9" width="8.83203125" style="1"/>
    <col min="10" max="10" width="10.1640625" style="1" bestFit="1" customWidth="1"/>
    <col min="11" max="16384" width="8.83203125" style="1"/>
  </cols>
  <sheetData>
    <row r="1" spans="1:20">
      <c r="A1" s="6" t="s">
        <v>0</v>
      </c>
    </row>
    <row r="2" spans="1:20">
      <c r="A2" s="6"/>
    </row>
    <row r="3" spans="1:20" ht="15">
      <c r="A3" s="27" t="s">
        <v>1</v>
      </c>
      <c r="B3" s="3"/>
      <c r="C3" s="7" t="s">
        <v>2</v>
      </c>
      <c r="D3" s="7" t="s">
        <v>3</v>
      </c>
      <c r="E3" s="7" t="s">
        <v>4</v>
      </c>
      <c r="F3" s="52" t="s">
        <v>5</v>
      </c>
      <c r="G3" s="68" t="s">
        <v>6</v>
      </c>
      <c r="H3" s="68" t="s">
        <v>7</v>
      </c>
      <c r="I3" s="52" t="s">
        <v>521</v>
      </c>
      <c r="J3" s="52" t="s">
        <v>522</v>
      </c>
    </row>
    <row r="4" spans="1:20" ht="15">
      <c r="A4" s="42" t="s">
        <v>8</v>
      </c>
      <c r="B4" s="2" t="s">
        <v>9</v>
      </c>
      <c r="C4" s="45">
        <v>10</v>
      </c>
      <c r="D4" s="45">
        <v>14</v>
      </c>
      <c r="E4" s="45">
        <v>9</v>
      </c>
      <c r="F4" s="2">
        <v>14</v>
      </c>
      <c r="G4" s="2">
        <v>11</v>
      </c>
      <c r="H4" s="2">
        <v>12</v>
      </c>
      <c r="I4" s="2">
        <v>36</v>
      </c>
      <c r="J4" s="2">
        <v>52</v>
      </c>
    </row>
    <row r="5" spans="1:20" ht="15">
      <c r="A5" s="43"/>
      <c r="B5" s="8" t="s">
        <v>10</v>
      </c>
      <c r="C5" s="44">
        <v>0.8</v>
      </c>
      <c r="D5" s="44">
        <v>0.86</v>
      </c>
      <c r="E5" s="44">
        <v>0.78</v>
      </c>
      <c r="F5" s="9">
        <v>0.64</v>
      </c>
      <c r="G5" s="9">
        <f>10/11</f>
        <v>0.90909090909090906</v>
      </c>
      <c r="H5" s="9">
        <f>6/12</f>
        <v>0.5</v>
      </c>
      <c r="I5" s="9">
        <v>0.57999999999999996</v>
      </c>
      <c r="J5" s="9">
        <v>0.52</v>
      </c>
    </row>
    <row r="6" spans="1:20">
      <c r="A6" s="2" t="s">
        <v>11</v>
      </c>
      <c r="B6" s="2" t="s">
        <v>12</v>
      </c>
      <c r="C6" s="2">
        <v>10</v>
      </c>
      <c r="D6" s="2">
        <v>14</v>
      </c>
      <c r="E6" s="2">
        <v>7</v>
      </c>
      <c r="F6" s="2">
        <v>8</v>
      </c>
      <c r="G6" s="2">
        <v>2</v>
      </c>
      <c r="H6" s="2">
        <v>0</v>
      </c>
      <c r="I6" s="2">
        <v>0</v>
      </c>
      <c r="J6" s="2">
        <v>0</v>
      </c>
    </row>
    <row r="7" spans="1:20">
      <c r="A7" s="3"/>
      <c r="B7" s="3" t="s">
        <v>13</v>
      </c>
      <c r="C7" s="3">
        <v>162</v>
      </c>
      <c r="D7" s="3">
        <v>172</v>
      </c>
      <c r="E7" s="3">
        <v>157</v>
      </c>
      <c r="F7" s="25" t="s">
        <v>14</v>
      </c>
      <c r="G7" s="3">
        <v>167</v>
      </c>
      <c r="H7" s="3"/>
      <c r="I7" s="3"/>
      <c r="J7" s="3"/>
    </row>
    <row r="8" spans="1:20">
      <c r="A8" s="3"/>
      <c r="B8" s="3" t="s">
        <v>15</v>
      </c>
      <c r="C8" s="3" t="s">
        <v>16</v>
      </c>
      <c r="D8" s="3" t="s">
        <v>17</v>
      </c>
      <c r="E8" s="3" t="s">
        <v>18</v>
      </c>
      <c r="F8" s="25" t="s">
        <v>19</v>
      </c>
      <c r="G8" s="3" t="s">
        <v>20</v>
      </c>
      <c r="H8" s="3"/>
      <c r="I8" s="3"/>
      <c r="J8" s="3"/>
    </row>
    <row r="9" spans="1:20" ht="15.75" customHeight="1">
      <c r="A9" s="3"/>
      <c r="B9" s="8" t="s">
        <v>10</v>
      </c>
      <c r="C9" s="9">
        <v>0.8</v>
      </c>
      <c r="D9" s="9">
        <v>0.86</v>
      </c>
      <c r="E9" s="9">
        <v>0.71</v>
      </c>
      <c r="F9" s="25" t="s">
        <v>21</v>
      </c>
      <c r="G9" s="9">
        <v>1</v>
      </c>
      <c r="H9" s="28"/>
      <c r="I9" s="3"/>
      <c r="J9" s="28"/>
      <c r="K9" s="10"/>
      <c r="L9" s="11"/>
      <c r="M9" s="10"/>
      <c r="N9" s="10"/>
      <c r="O9" s="10"/>
      <c r="P9" s="10"/>
      <c r="Q9" s="10"/>
      <c r="R9" s="10"/>
      <c r="S9" s="11"/>
    </row>
    <row r="10" spans="1:20">
      <c r="A10" s="31" t="s">
        <v>22</v>
      </c>
      <c r="B10" s="32" t="s">
        <v>9</v>
      </c>
      <c r="C10" s="33">
        <v>8</v>
      </c>
      <c r="D10" s="34">
        <v>10</v>
      </c>
      <c r="E10" s="33">
        <v>5</v>
      </c>
      <c r="F10" s="25" t="s">
        <v>23</v>
      </c>
      <c r="G10" s="3">
        <v>1</v>
      </c>
      <c r="H10" s="3"/>
      <c r="I10" s="3"/>
      <c r="J10" s="3"/>
    </row>
    <row r="11" spans="1:20">
      <c r="A11" s="3" t="s">
        <v>24</v>
      </c>
      <c r="B11" s="3" t="s">
        <v>13</v>
      </c>
      <c r="C11" s="24">
        <v>24</v>
      </c>
      <c r="D11" s="16">
        <v>22</v>
      </c>
      <c r="E11" s="24">
        <v>23</v>
      </c>
      <c r="F11" s="25" t="s">
        <v>25</v>
      </c>
      <c r="G11" s="3">
        <v>26</v>
      </c>
      <c r="H11" s="3"/>
      <c r="I11" s="3"/>
      <c r="J11" s="3"/>
    </row>
    <row r="12" spans="1:20">
      <c r="A12" s="3"/>
      <c r="B12" s="3" t="s">
        <v>15</v>
      </c>
      <c r="C12" s="24" t="s">
        <v>26</v>
      </c>
      <c r="D12" s="16" t="s">
        <v>27</v>
      </c>
      <c r="E12" s="24" t="s">
        <v>28</v>
      </c>
      <c r="F12" s="25" t="s">
        <v>29</v>
      </c>
      <c r="G12" s="3">
        <v>26</v>
      </c>
      <c r="H12" s="3"/>
      <c r="I12" s="3"/>
      <c r="J12" s="28"/>
      <c r="K12" s="10"/>
      <c r="L12" s="10"/>
      <c r="M12" s="11"/>
      <c r="N12" s="10"/>
      <c r="O12" s="10"/>
      <c r="P12" s="10"/>
      <c r="Q12" s="10"/>
      <c r="R12" s="10"/>
      <c r="S12" s="10"/>
      <c r="T12" s="11"/>
    </row>
    <row r="13" spans="1:20">
      <c r="A13" s="3" t="s">
        <v>30</v>
      </c>
      <c r="B13" s="3" t="s">
        <v>13</v>
      </c>
      <c r="C13" s="24">
        <v>19</v>
      </c>
      <c r="D13" s="16">
        <v>21</v>
      </c>
      <c r="E13" s="24">
        <v>21</v>
      </c>
      <c r="F13" s="25" t="s">
        <v>31</v>
      </c>
      <c r="G13" s="3">
        <v>26</v>
      </c>
      <c r="H13" s="3"/>
      <c r="I13" s="3"/>
      <c r="J13" s="3"/>
    </row>
    <row r="14" spans="1:20">
      <c r="A14" s="3"/>
      <c r="B14" s="3" t="s">
        <v>15</v>
      </c>
      <c r="C14" s="24" t="s">
        <v>26</v>
      </c>
      <c r="D14" s="16" t="s">
        <v>26</v>
      </c>
      <c r="E14" s="24" t="s">
        <v>32</v>
      </c>
      <c r="F14" s="25" t="s">
        <v>33</v>
      </c>
      <c r="G14" s="3">
        <v>26</v>
      </c>
      <c r="H14" s="3"/>
      <c r="I14" s="3"/>
      <c r="J14" s="3"/>
    </row>
    <row r="15" spans="1:20">
      <c r="A15" s="3" t="s">
        <v>34</v>
      </c>
      <c r="B15" s="3" t="s">
        <v>13</v>
      </c>
      <c r="C15" s="24">
        <v>19</v>
      </c>
      <c r="D15" s="16">
        <v>17</v>
      </c>
      <c r="E15" s="24">
        <v>18</v>
      </c>
      <c r="F15" s="25" t="s">
        <v>35</v>
      </c>
      <c r="G15" s="3">
        <v>21</v>
      </c>
      <c r="H15" s="3"/>
      <c r="I15" s="3"/>
      <c r="J15" s="3"/>
    </row>
    <row r="16" spans="1:20">
      <c r="A16" s="3"/>
      <c r="B16" s="3" t="s">
        <v>15</v>
      </c>
      <c r="C16" s="24" t="s">
        <v>36</v>
      </c>
      <c r="D16" s="17" t="s">
        <v>37</v>
      </c>
      <c r="E16" s="24" t="s">
        <v>38</v>
      </c>
      <c r="F16" s="25" t="s">
        <v>39</v>
      </c>
      <c r="G16" s="3">
        <v>21</v>
      </c>
      <c r="H16" s="3"/>
      <c r="I16" s="3"/>
      <c r="J16" s="3"/>
    </row>
    <row r="17" spans="1:20">
      <c r="A17" s="3" t="s">
        <v>40</v>
      </c>
      <c r="B17" s="3" t="s">
        <v>13</v>
      </c>
      <c r="C17" s="24">
        <v>20</v>
      </c>
      <c r="D17" s="16">
        <v>21</v>
      </c>
      <c r="E17" s="24">
        <v>18</v>
      </c>
      <c r="F17" s="25" t="s">
        <v>41</v>
      </c>
      <c r="G17" s="3">
        <v>29</v>
      </c>
      <c r="H17" s="3"/>
      <c r="I17" s="3"/>
      <c r="J17" s="3"/>
    </row>
    <row r="18" spans="1:20">
      <c r="A18" s="3"/>
      <c r="B18" s="3" t="s">
        <v>15</v>
      </c>
      <c r="C18" s="24" t="s">
        <v>42</v>
      </c>
      <c r="D18" s="16" t="s">
        <v>43</v>
      </c>
      <c r="E18" s="24" t="s">
        <v>44</v>
      </c>
      <c r="F18" s="25" t="s">
        <v>45</v>
      </c>
      <c r="G18" s="3">
        <v>29</v>
      </c>
      <c r="H18" s="3"/>
      <c r="I18" s="3"/>
      <c r="J18" s="3"/>
    </row>
    <row r="19" spans="1:20">
      <c r="A19" s="2" t="s">
        <v>46</v>
      </c>
      <c r="B19" s="2" t="s">
        <v>12</v>
      </c>
      <c r="C19" s="26"/>
      <c r="D19" s="22"/>
      <c r="E19" s="2">
        <v>2</v>
      </c>
      <c r="F19" s="51" t="s">
        <v>47</v>
      </c>
      <c r="G19" s="2">
        <v>8</v>
      </c>
      <c r="H19" s="26">
        <v>6</v>
      </c>
      <c r="I19" s="2">
        <v>4</v>
      </c>
      <c r="J19" s="26">
        <v>4</v>
      </c>
      <c r="K19" s="10"/>
      <c r="L19" s="11"/>
      <c r="M19" s="10"/>
      <c r="N19" s="10"/>
      <c r="O19" s="10"/>
      <c r="P19" s="10"/>
      <c r="Q19" s="10"/>
      <c r="R19" s="10"/>
      <c r="S19" s="11"/>
    </row>
    <row r="20" spans="1:20">
      <c r="A20" s="3"/>
      <c r="B20" s="3" t="s">
        <v>13</v>
      </c>
      <c r="C20" s="24"/>
      <c r="D20" s="9"/>
      <c r="E20" s="13">
        <v>169</v>
      </c>
      <c r="F20" s="25" t="s">
        <v>48</v>
      </c>
      <c r="G20" s="3">
        <v>171</v>
      </c>
      <c r="H20" s="28">
        <v>171</v>
      </c>
      <c r="I20" s="3">
        <v>171</v>
      </c>
      <c r="J20" s="28">
        <v>174</v>
      </c>
      <c r="K20" s="10"/>
      <c r="L20" s="11"/>
      <c r="M20" s="10"/>
      <c r="N20" s="10"/>
      <c r="O20" s="10"/>
      <c r="P20" s="10"/>
      <c r="Q20" s="10"/>
      <c r="R20" s="10"/>
      <c r="S20" s="11"/>
    </row>
    <row r="21" spans="1:20">
      <c r="A21" s="3"/>
      <c r="B21" s="3" t="s">
        <v>15</v>
      </c>
      <c r="C21" s="24"/>
      <c r="D21" s="9"/>
      <c r="E21" s="3" t="s">
        <v>49</v>
      </c>
      <c r="F21" s="25" t="s">
        <v>50</v>
      </c>
      <c r="G21" s="3" t="s">
        <v>51</v>
      </c>
      <c r="H21" s="28" t="s">
        <v>52</v>
      </c>
      <c r="I21" s="3" t="s">
        <v>523</v>
      </c>
      <c r="J21" s="28" t="s">
        <v>526</v>
      </c>
      <c r="K21" s="10"/>
      <c r="L21" s="11"/>
      <c r="M21" s="10"/>
      <c r="N21" s="10"/>
      <c r="O21" s="10"/>
      <c r="P21" s="10"/>
      <c r="Q21" s="10"/>
      <c r="R21" s="10"/>
      <c r="S21" s="11"/>
    </row>
    <row r="22" spans="1:20" ht="15" customHeight="1">
      <c r="A22" s="3"/>
      <c r="B22" s="8" t="s">
        <v>10</v>
      </c>
      <c r="C22" s="9"/>
      <c r="D22" s="9"/>
      <c r="E22" s="9">
        <v>1</v>
      </c>
      <c r="F22" s="25" t="s">
        <v>53</v>
      </c>
      <c r="G22" s="9">
        <v>1</v>
      </c>
      <c r="H22" s="66">
        <v>0.67</v>
      </c>
      <c r="I22" s="9">
        <v>0.75</v>
      </c>
      <c r="J22" s="66">
        <v>0.5</v>
      </c>
      <c r="K22" s="10"/>
      <c r="L22" s="11"/>
      <c r="M22" s="10"/>
      <c r="N22" s="10"/>
      <c r="O22" s="10"/>
      <c r="P22" s="10"/>
      <c r="Q22" s="10"/>
      <c r="R22" s="10"/>
      <c r="S22" s="11"/>
    </row>
    <row r="23" spans="1:20">
      <c r="A23" s="31" t="s">
        <v>54</v>
      </c>
      <c r="B23" s="32" t="s">
        <v>9</v>
      </c>
      <c r="C23" s="33"/>
      <c r="D23" s="34"/>
      <c r="E23" s="33">
        <v>2</v>
      </c>
      <c r="F23" s="25" t="s">
        <v>47</v>
      </c>
      <c r="G23" s="3">
        <v>8</v>
      </c>
      <c r="H23" s="28">
        <v>6</v>
      </c>
      <c r="I23" s="3">
        <v>4</v>
      </c>
      <c r="J23" s="28">
        <v>4</v>
      </c>
      <c r="K23" s="10"/>
      <c r="L23" s="11"/>
      <c r="M23" s="10"/>
      <c r="N23" s="10"/>
      <c r="O23" s="10"/>
      <c r="P23" s="10"/>
      <c r="Q23" s="10"/>
      <c r="R23" s="10"/>
      <c r="S23" s="11"/>
    </row>
    <row r="24" spans="1:20">
      <c r="A24" s="3" t="s">
        <v>24</v>
      </c>
      <c r="B24" s="3" t="s">
        <v>13</v>
      </c>
      <c r="C24" s="24"/>
      <c r="D24" s="16"/>
      <c r="E24" s="24">
        <v>33</v>
      </c>
      <c r="F24" s="25" t="s">
        <v>55</v>
      </c>
      <c r="G24" s="3">
        <v>32</v>
      </c>
      <c r="H24" s="28">
        <v>29</v>
      </c>
      <c r="I24" s="3">
        <v>30</v>
      </c>
      <c r="J24" s="28">
        <v>30</v>
      </c>
      <c r="K24" s="10"/>
      <c r="L24" s="11"/>
      <c r="M24" s="10"/>
      <c r="N24" s="10"/>
      <c r="O24" s="10"/>
      <c r="P24" s="10"/>
      <c r="Q24" s="10"/>
      <c r="R24" s="10"/>
      <c r="S24" s="11"/>
    </row>
    <row r="25" spans="1:20">
      <c r="A25" s="3"/>
      <c r="B25" s="3" t="s">
        <v>15</v>
      </c>
      <c r="C25" s="24"/>
      <c r="D25" s="16"/>
      <c r="E25" s="24" t="s">
        <v>56</v>
      </c>
      <c r="F25" s="25" t="s">
        <v>57</v>
      </c>
      <c r="G25" s="3" t="s">
        <v>58</v>
      </c>
      <c r="H25" s="28" t="s">
        <v>59</v>
      </c>
      <c r="I25" s="3" t="s">
        <v>524</v>
      </c>
      <c r="J25" s="28" t="s">
        <v>144</v>
      </c>
      <c r="K25" s="10"/>
      <c r="L25" s="11"/>
      <c r="M25" s="10"/>
      <c r="N25" s="10"/>
      <c r="O25" s="10"/>
      <c r="P25" s="10"/>
      <c r="Q25" s="10"/>
      <c r="R25" s="10"/>
      <c r="S25" s="11"/>
    </row>
    <row r="26" spans="1:20">
      <c r="A26" s="3" t="s">
        <v>30</v>
      </c>
      <c r="B26" s="3" t="s">
        <v>13</v>
      </c>
      <c r="C26" s="24"/>
      <c r="D26" s="16"/>
      <c r="E26" s="24">
        <v>26</v>
      </c>
      <c r="F26" s="25" t="s">
        <v>60</v>
      </c>
      <c r="G26" s="3">
        <v>28</v>
      </c>
      <c r="H26" s="28">
        <v>27</v>
      </c>
      <c r="I26" s="3">
        <v>29</v>
      </c>
      <c r="J26" s="28">
        <v>32</v>
      </c>
      <c r="K26" s="10"/>
      <c r="L26" s="11"/>
      <c r="M26" s="10"/>
      <c r="N26" s="10"/>
      <c r="O26" s="10"/>
      <c r="P26" s="10"/>
      <c r="Q26" s="10"/>
      <c r="R26" s="10"/>
      <c r="S26" s="11"/>
    </row>
    <row r="27" spans="1:20">
      <c r="A27" s="3"/>
      <c r="B27" s="3" t="s">
        <v>15</v>
      </c>
      <c r="C27" s="24"/>
      <c r="D27" s="16"/>
      <c r="E27" s="24" t="s">
        <v>61</v>
      </c>
      <c r="F27" s="25" t="s">
        <v>29</v>
      </c>
      <c r="G27" s="3" t="s">
        <v>62</v>
      </c>
      <c r="H27" s="28" t="s">
        <v>63</v>
      </c>
      <c r="I27" s="3" t="s">
        <v>525</v>
      </c>
      <c r="J27" s="28" t="s">
        <v>527</v>
      </c>
      <c r="K27" s="10"/>
      <c r="L27" s="11"/>
      <c r="M27" s="10"/>
      <c r="N27" s="10"/>
      <c r="O27" s="10"/>
      <c r="P27" s="10"/>
      <c r="Q27" s="10"/>
      <c r="R27" s="10"/>
      <c r="S27" s="11"/>
    </row>
    <row r="28" spans="1:20">
      <c r="A28" s="3" t="s">
        <v>34</v>
      </c>
      <c r="B28" s="3" t="s">
        <v>13</v>
      </c>
      <c r="C28" s="24"/>
      <c r="D28" s="16"/>
      <c r="E28" s="24">
        <v>15</v>
      </c>
      <c r="F28" s="25" t="s">
        <v>64</v>
      </c>
      <c r="G28" s="3">
        <v>13</v>
      </c>
      <c r="H28" s="28">
        <v>12</v>
      </c>
      <c r="I28" s="3">
        <v>14</v>
      </c>
      <c r="J28" s="28">
        <v>15</v>
      </c>
      <c r="K28" s="10"/>
      <c r="L28" s="11"/>
      <c r="M28" s="10"/>
      <c r="N28" s="10"/>
      <c r="O28" s="10"/>
      <c r="P28" s="10"/>
      <c r="Q28" s="10"/>
      <c r="R28" s="10"/>
      <c r="S28" s="11"/>
    </row>
    <row r="29" spans="1:20">
      <c r="A29" s="3"/>
      <c r="B29" s="3" t="s">
        <v>15</v>
      </c>
      <c r="C29" s="24"/>
      <c r="D29" s="17"/>
      <c r="E29" s="24" t="s">
        <v>65</v>
      </c>
      <c r="F29" s="25" t="s">
        <v>66</v>
      </c>
      <c r="G29" s="25" t="s">
        <v>67</v>
      </c>
      <c r="H29" s="25" t="s">
        <v>67</v>
      </c>
      <c r="I29" s="25" t="s">
        <v>71</v>
      </c>
      <c r="J29" s="3" t="s">
        <v>492</v>
      </c>
    </row>
    <row r="30" spans="1:20">
      <c r="A30" s="3" t="s">
        <v>40</v>
      </c>
      <c r="B30" s="3" t="s">
        <v>13</v>
      </c>
      <c r="C30" s="24"/>
      <c r="D30" s="16"/>
      <c r="E30" s="24">
        <v>13</v>
      </c>
      <c r="F30" s="25" t="s">
        <v>68</v>
      </c>
      <c r="G30" s="3">
        <v>14</v>
      </c>
      <c r="H30" s="25" t="s">
        <v>68</v>
      </c>
      <c r="I30" s="3">
        <v>14</v>
      </c>
      <c r="J30" s="3">
        <v>16</v>
      </c>
    </row>
    <row r="31" spans="1:20">
      <c r="A31" s="3"/>
      <c r="B31" s="3" t="s">
        <v>15</v>
      </c>
      <c r="C31" s="24"/>
      <c r="D31" s="16"/>
      <c r="E31" s="25" t="s">
        <v>69</v>
      </c>
      <c r="F31" s="25" t="s">
        <v>70</v>
      </c>
      <c r="G31" s="25" t="s">
        <v>71</v>
      </c>
      <c r="H31" s="25" t="s">
        <v>71</v>
      </c>
      <c r="I31" s="25" t="s">
        <v>71</v>
      </c>
      <c r="J31" s="28" t="s">
        <v>528</v>
      </c>
      <c r="K31" s="10"/>
      <c r="L31" s="10"/>
      <c r="M31" s="11"/>
      <c r="N31" s="10"/>
      <c r="O31" s="10"/>
      <c r="P31" s="10"/>
      <c r="Q31" s="10"/>
      <c r="R31" s="10"/>
      <c r="S31" s="10"/>
      <c r="T31" s="11"/>
    </row>
    <row r="32" spans="1:20">
      <c r="A32" s="2" t="s">
        <v>72</v>
      </c>
      <c r="B32" s="2" t="s">
        <v>12</v>
      </c>
      <c r="C32" s="26"/>
      <c r="D32" s="69"/>
      <c r="E32" s="70"/>
      <c r="F32" s="51"/>
      <c r="G32" s="51" t="s">
        <v>73</v>
      </c>
      <c r="H32" s="51" t="s">
        <v>47</v>
      </c>
      <c r="I32" s="2">
        <v>8</v>
      </c>
      <c r="J32" s="26">
        <v>12</v>
      </c>
      <c r="K32" s="10"/>
      <c r="L32" s="10"/>
      <c r="M32" s="11"/>
      <c r="N32" s="10"/>
      <c r="O32" s="10"/>
      <c r="P32" s="10"/>
      <c r="Q32" s="10"/>
      <c r="R32" s="10"/>
      <c r="S32" s="10"/>
      <c r="T32" s="11"/>
    </row>
    <row r="33" spans="1:20">
      <c r="A33" s="13"/>
      <c r="B33" s="13" t="s">
        <v>74</v>
      </c>
      <c r="C33" s="28"/>
      <c r="D33" s="71"/>
      <c r="E33" s="53"/>
      <c r="F33" s="29"/>
      <c r="G33" s="29" t="s">
        <v>75</v>
      </c>
      <c r="H33" s="29" t="s">
        <v>76</v>
      </c>
      <c r="I33" s="9">
        <v>0.25</v>
      </c>
      <c r="J33" s="28">
        <v>0</v>
      </c>
      <c r="K33" s="10"/>
      <c r="L33" s="10"/>
      <c r="M33" s="11"/>
      <c r="N33" s="10"/>
      <c r="O33" s="10"/>
      <c r="P33" s="10"/>
      <c r="Q33" s="10"/>
      <c r="R33" s="10"/>
      <c r="S33" s="10"/>
      <c r="T33" s="11"/>
    </row>
    <row r="34" spans="1:20">
      <c r="A34" s="5" t="s">
        <v>77</v>
      </c>
      <c r="B34" s="5" t="s">
        <v>12</v>
      </c>
      <c r="C34" s="26"/>
      <c r="D34" s="30"/>
      <c r="E34" s="30"/>
      <c r="F34" s="51"/>
      <c r="G34" s="2">
        <v>1</v>
      </c>
      <c r="H34" s="2">
        <v>6</v>
      </c>
      <c r="I34" s="2">
        <v>8</v>
      </c>
      <c r="J34" s="2">
        <v>12</v>
      </c>
    </row>
    <row r="35" spans="1:20">
      <c r="A35" s="3"/>
      <c r="B35" s="47" t="s">
        <v>13</v>
      </c>
      <c r="C35" s="24"/>
      <c r="D35" s="18"/>
      <c r="E35" s="18"/>
      <c r="F35" s="25"/>
      <c r="G35" s="3">
        <v>158</v>
      </c>
      <c r="H35" s="3">
        <v>169</v>
      </c>
      <c r="I35" s="3">
        <v>172</v>
      </c>
      <c r="J35" s="3">
        <v>168</v>
      </c>
    </row>
    <row r="36" spans="1:20">
      <c r="A36" s="3"/>
      <c r="B36" s="47" t="s">
        <v>15</v>
      </c>
      <c r="C36" s="24"/>
      <c r="D36" s="18"/>
      <c r="E36" s="18"/>
      <c r="F36" s="25"/>
      <c r="G36" s="3">
        <v>158</v>
      </c>
      <c r="H36" s="3" t="s">
        <v>78</v>
      </c>
      <c r="I36" s="3" t="s">
        <v>529</v>
      </c>
      <c r="J36" s="3" t="s">
        <v>345</v>
      </c>
    </row>
    <row r="37" spans="1:20" ht="15" customHeight="1">
      <c r="A37" s="3"/>
      <c r="B37" s="46" t="s">
        <v>10</v>
      </c>
      <c r="C37" s="24"/>
      <c r="D37" s="19"/>
      <c r="E37" s="19"/>
      <c r="F37" s="25"/>
      <c r="G37" s="9">
        <v>1</v>
      </c>
      <c r="H37" s="9">
        <v>0.83</v>
      </c>
      <c r="I37" s="9">
        <v>0.63</v>
      </c>
      <c r="J37" s="9">
        <v>0.67</v>
      </c>
    </row>
    <row r="38" spans="1:20">
      <c r="A38" s="3" t="s">
        <v>79</v>
      </c>
      <c r="B38" s="46" t="s">
        <v>9</v>
      </c>
      <c r="C38" s="24"/>
      <c r="D38" s="37"/>
      <c r="E38" s="37"/>
      <c r="F38" s="25"/>
      <c r="G38" s="3">
        <v>1</v>
      </c>
      <c r="H38" s="3">
        <v>6</v>
      </c>
      <c r="I38" s="3">
        <v>8</v>
      </c>
      <c r="J38" s="3">
        <v>12</v>
      </c>
    </row>
    <row r="39" spans="1:20">
      <c r="A39" s="3" t="s">
        <v>24</v>
      </c>
      <c r="B39" s="46" t="s">
        <v>13</v>
      </c>
      <c r="C39" s="24"/>
      <c r="D39" s="37"/>
      <c r="E39" s="37"/>
      <c r="F39" s="25"/>
      <c r="G39" s="3">
        <v>31</v>
      </c>
      <c r="H39" s="3">
        <v>22</v>
      </c>
      <c r="I39" s="3">
        <v>23</v>
      </c>
      <c r="J39" s="3">
        <v>21</v>
      </c>
    </row>
    <row r="40" spans="1:20">
      <c r="A40" s="3"/>
      <c r="B40" s="46" t="s">
        <v>15</v>
      </c>
      <c r="C40" s="24"/>
      <c r="D40" s="37"/>
      <c r="E40" s="37"/>
      <c r="F40" s="25"/>
      <c r="G40" s="3">
        <v>31</v>
      </c>
      <c r="H40" s="3" t="s">
        <v>45</v>
      </c>
      <c r="I40" s="3" t="s">
        <v>447</v>
      </c>
      <c r="J40" s="25" t="s">
        <v>359</v>
      </c>
    </row>
    <row r="41" spans="1:20">
      <c r="A41" s="3" t="s">
        <v>80</v>
      </c>
      <c r="B41" s="46" t="s">
        <v>13</v>
      </c>
      <c r="C41" s="24"/>
      <c r="D41" s="37"/>
      <c r="E41" s="37"/>
      <c r="F41" s="25"/>
      <c r="G41" s="3">
        <v>33</v>
      </c>
      <c r="H41" s="3">
        <v>24</v>
      </c>
      <c r="I41" s="3">
        <v>24</v>
      </c>
      <c r="J41" s="3">
        <v>24</v>
      </c>
    </row>
    <row r="42" spans="1:20">
      <c r="A42" s="3"/>
      <c r="B42" s="46" t="s">
        <v>15</v>
      </c>
      <c r="C42" s="24"/>
      <c r="D42" s="24"/>
      <c r="E42" s="24"/>
      <c r="F42" s="25"/>
      <c r="G42" s="3">
        <v>33</v>
      </c>
      <c r="H42" s="3" t="s">
        <v>81</v>
      </c>
      <c r="I42" s="3" t="s">
        <v>530</v>
      </c>
      <c r="J42" s="25" t="s">
        <v>535</v>
      </c>
    </row>
    <row r="43" spans="1:20">
      <c r="A43" s="5" t="s">
        <v>82</v>
      </c>
      <c r="B43" s="5" t="s">
        <v>12</v>
      </c>
      <c r="C43" s="26"/>
      <c r="D43" s="30"/>
      <c r="E43" s="30"/>
      <c r="F43" s="51"/>
      <c r="G43" s="2">
        <v>1</v>
      </c>
      <c r="H43" s="2">
        <v>6</v>
      </c>
      <c r="I43" s="2">
        <v>8</v>
      </c>
      <c r="J43" s="2">
        <v>12</v>
      </c>
    </row>
    <row r="44" spans="1:20">
      <c r="A44" s="3"/>
      <c r="B44" s="47" t="s">
        <v>13</v>
      </c>
      <c r="C44" s="24"/>
      <c r="D44" s="18"/>
      <c r="E44" s="18"/>
      <c r="F44" s="25"/>
      <c r="G44" s="3">
        <v>157</v>
      </c>
      <c r="H44" s="3">
        <v>172</v>
      </c>
      <c r="I44" s="3">
        <v>167</v>
      </c>
      <c r="J44" s="3">
        <v>177</v>
      </c>
    </row>
    <row r="45" spans="1:20">
      <c r="A45" s="3"/>
      <c r="B45" s="47" t="s">
        <v>15</v>
      </c>
      <c r="C45" s="24"/>
      <c r="D45" s="18"/>
      <c r="E45" s="18"/>
      <c r="F45" s="25"/>
      <c r="G45" s="3">
        <v>157</v>
      </c>
      <c r="H45" s="3" t="s">
        <v>83</v>
      </c>
      <c r="I45" s="3" t="s">
        <v>531</v>
      </c>
      <c r="J45" s="9" t="s">
        <v>536</v>
      </c>
    </row>
    <row r="46" spans="1:20">
      <c r="A46" s="3"/>
      <c r="B46" s="46" t="s">
        <v>10</v>
      </c>
      <c r="C46" s="24"/>
      <c r="D46" s="19"/>
      <c r="E46" s="19"/>
      <c r="F46" s="25"/>
      <c r="G46" s="9">
        <v>1</v>
      </c>
      <c r="H46" s="9">
        <v>1</v>
      </c>
      <c r="I46" s="9">
        <v>0.75</v>
      </c>
      <c r="J46" s="9">
        <v>0.75</v>
      </c>
    </row>
    <row r="47" spans="1:20">
      <c r="A47" s="3" t="s">
        <v>84</v>
      </c>
      <c r="B47" s="46" t="s">
        <v>9</v>
      </c>
      <c r="C47" s="24"/>
      <c r="D47" s="37"/>
      <c r="E47" s="37"/>
      <c r="F47" s="25"/>
      <c r="G47" s="3">
        <v>1</v>
      </c>
      <c r="H47" s="3">
        <v>6</v>
      </c>
      <c r="I47" s="3">
        <v>7</v>
      </c>
      <c r="J47" s="3">
        <v>11</v>
      </c>
    </row>
    <row r="48" spans="1:20">
      <c r="A48" s="3" t="s">
        <v>85</v>
      </c>
      <c r="B48" s="46" t="s">
        <v>13</v>
      </c>
      <c r="C48" s="24"/>
      <c r="D48" s="37"/>
      <c r="E48" s="37"/>
      <c r="F48" s="25"/>
      <c r="G48" s="3">
        <v>12</v>
      </c>
      <c r="H48" s="3">
        <v>13</v>
      </c>
      <c r="I48" s="3">
        <v>12</v>
      </c>
      <c r="J48" s="24">
        <v>12</v>
      </c>
    </row>
    <row r="49" spans="1:10" ht="15.75" customHeight="1">
      <c r="A49" s="3"/>
      <c r="B49" s="46" t="s">
        <v>15</v>
      </c>
      <c r="C49" s="24"/>
      <c r="D49" s="37"/>
      <c r="E49" s="37"/>
      <c r="F49" s="25"/>
      <c r="G49" s="3">
        <v>12</v>
      </c>
      <c r="H49" s="25" t="s">
        <v>86</v>
      </c>
      <c r="I49" s="25" t="s">
        <v>149</v>
      </c>
      <c r="J49" s="25" t="s">
        <v>196</v>
      </c>
    </row>
    <row r="50" spans="1:10">
      <c r="A50" s="3" t="s">
        <v>87</v>
      </c>
      <c r="B50" s="46" t="s">
        <v>13</v>
      </c>
      <c r="C50" s="24"/>
      <c r="D50" s="37"/>
      <c r="E50" s="37"/>
      <c r="F50" s="25"/>
      <c r="G50" s="3">
        <v>8</v>
      </c>
      <c r="H50" s="3">
        <v>8</v>
      </c>
      <c r="I50" s="3">
        <v>8</v>
      </c>
      <c r="J50" s="3">
        <v>8</v>
      </c>
    </row>
    <row r="51" spans="1:10">
      <c r="A51" s="3"/>
      <c r="B51" s="46" t="s">
        <v>15</v>
      </c>
      <c r="C51" s="24"/>
      <c r="D51" s="24"/>
      <c r="E51" s="24"/>
      <c r="F51" s="25"/>
      <c r="G51" s="3">
        <v>8</v>
      </c>
      <c r="H51" s="25" t="s">
        <v>88</v>
      </c>
      <c r="I51" s="25" t="s">
        <v>90</v>
      </c>
      <c r="J51" s="25" t="s">
        <v>189</v>
      </c>
    </row>
    <row r="52" spans="1:10" ht="28">
      <c r="A52" s="8" t="s">
        <v>89</v>
      </c>
      <c r="B52" s="46" t="s">
        <v>13</v>
      </c>
      <c r="C52" s="24"/>
      <c r="D52" s="37"/>
      <c r="E52" s="37"/>
      <c r="F52" s="25"/>
      <c r="G52" s="3">
        <v>6</v>
      </c>
      <c r="H52" s="25" t="s">
        <v>23</v>
      </c>
      <c r="I52" s="3">
        <v>7</v>
      </c>
      <c r="J52" s="3">
        <v>9</v>
      </c>
    </row>
    <row r="53" spans="1:10">
      <c r="A53" s="3"/>
      <c r="B53" s="46" t="s">
        <v>15</v>
      </c>
      <c r="C53" s="24"/>
      <c r="D53" s="37"/>
      <c r="E53" s="37"/>
      <c r="F53" s="25"/>
      <c r="G53" s="3">
        <v>6</v>
      </c>
      <c r="H53" s="25" t="s">
        <v>90</v>
      </c>
      <c r="I53" s="25" t="s">
        <v>177</v>
      </c>
      <c r="J53" s="25" t="s">
        <v>338</v>
      </c>
    </row>
    <row r="54" spans="1:10">
      <c r="A54" s="5" t="s">
        <v>91</v>
      </c>
      <c r="B54" s="5" t="s">
        <v>12</v>
      </c>
      <c r="C54" s="26"/>
      <c r="D54" s="30"/>
      <c r="E54" s="30"/>
      <c r="F54" s="51"/>
      <c r="G54" s="2">
        <v>1</v>
      </c>
      <c r="H54" s="2">
        <v>6</v>
      </c>
      <c r="I54" s="2">
        <v>8</v>
      </c>
      <c r="J54" s="2">
        <v>12</v>
      </c>
    </row>
    <row r="55" spans="1:10">
      <c r="A55" s="3"/>
      <c r="B55" s="47" t="s">
        <v>13</v>
      </c>
      <c r="C55" s="24"/>
      <c r="D55" s="18"/>
      <c r="E55" s="18"/>
      <c r="F55" s="25"/>
      <c r="G55" s="3">
        <v>158</v>
      </c>
      <c r="H55" s="3">
        <v>166</v>
      </c>
      <c r="I55" s="3">
        <v>161</v>
      </c>
      <c r="J55" s="3">
        <v>163</v>
      </c>
    </row>
    <row r="56" spans="1:10">
      <c r="A56" s="3"/>
      <c r="B56" s="47" t="s">
        <v>15</v>
      </c>
      <c r="C56" s="24"/>
      <c r="D56" s="18"/>
      <c r="E56" s="18"/>
      <c r="F56" s="25"/>
      <c r="G56" s="3">
        <v>158</v>
      </c>
      <c r="H56" s="3" t="s">
        <v>92</v>
      </c>
      <c r="I56" s="3" t="s">
        <v>532</v>
      </c>
      <c r="J56" s="3" t="s">
        <v>532</v>
      </c>
    </row>
    <row r="57" spans="1:10">
      <c r="A57" s="3"/>
      <c r="B57" s="46" t="s">
        <v>10</v>
      </c>
      <c r="C57" s="24"/>
      <c r="D57" s="19"/>
      <c r="E57" s="19"/>
      <c r="F57" s="25"/>
      <c r="G57" s="9">
        <v>0</v>
      </c>
      <c r="H57" s="9">
        <v>0.67</v>
      </c>
      <c r="I57" s="9">
        <v>0.25</v>
      </c>
      <c r="J57" s="9">
        <v>0.25</v>
      </c>
    </row>
    <row r="58" spans="1:10">
      <c r="A58" s="3" t="s">
        <v>93</v>
      </c>
      <c r="B58" s="46" t="s">
        <v>9</v>
      </c>
      <c r="C58" s="24"/>
      <c r="D58" s="37"/>
      <c r="E58" s="37"/>
      <c r="F58" s="25"/>
      <c r="G58" s="3">
        <v>1</v>
      </c>
      <c r="H58" s="3">
        <v>6</v>
      </c>
      <c r="I58" s="3">
        <v>8</v>
      </c>
      <c r="J58" s="3">
        <v>12</v>
      </c>
    </row>
    <row r="59" spans="1:10">
      <c r="A59" s="8" t="s">
        <v>94</v>
      </c>
      <c r="B59" s="46" t="s">
        <v>13</v>
      </c>
      <c r="C59" s="24"/>
      <c r="D59" s="37"/>
      <c r="E59" s="37"/>
      <c r="F59" s="25"/>
      <c r="G59" s="3">
        <v>15</v>
      </c>
      <c r="H59" s="3">
        <v>18</v>
      </c>
      <c r="I59" s="3">
        <v>16</v>
      </c>
      <c r="J59" s="3">
        <v>17</v>
      </c>
    </row>
    <row r="60" spans="1:10" ht="15.75" customHeight="1">
      <c r="A60" s="3"/>
      <c r="B60" s="46" t="s">
        <v>15</v>
      </c>
      <c r="C60" s="24"/>
      <c r="D60" s="37"/>
      <c r="E60" s="37"/>
      <c r="F60" s="25"/>
      <c r="G60" s="3">
        <v>15</v>
      </c>
      <c r="H60" s="3" t="s">
        <v>95</v>
      </c>
      <c r="I60" s="3" t="s">
        <v>242</v>
      </c>
      <c r="J60" s="25" t="s">
        <v>241</v>
      </c>
    </row>
    <row r="61" spans="1:10">
      <c r="A61" s="3" t="s">
        <v>96</v>
      </c>
      <c r="B61" s="46" t="s">
        <v>13</v>
      </c>
      <c r="C61" s="24"/>
      <c r="D61" s="37"/>
      <c r="E61" s="37"/>
      <c r="F61" s="25"/>
      <c r="G61" s="3">
        <v>10</v>
      </c>
      <c r="H61" s="3">
        <v>10</v>
      </c>
      <c r="I61" s="3">
        <v>10</v>
      </c>
      <c r="J61" s="3">
        <v>11</v>
      </c>
    </row>
    <row r="62" spans="1:10">
      <c r="A62" s="3"/>
      <c r="B62" s="46" t="s">
        <v>15</v>
      </c>
      <c r="C62" s="24"/>
      <c r="D62" s="24"/>
      <c r="E62" s="24"/>
      <c r="F62" s="25"/>
      <c r="G62" s="3">
        <v>10</v>
      </c>
      <c r="H62" s="25" t="s">
        <v>97</v>
      </c>
      <c r="I62" s="25" t="s">
        <v>191</v>
      </c>
      <c r="J62" s="25" t="s">
        <v>537</v>
      </c>
    </row>
    <row r="63" spans="1:10">
      <c r="A63" s="3" t="s">
        <v>98</v>
      </c>
      <c r="B63" s="46" t="s">
        <v>13</v>
      </c>
      <c r="C63" s="24"/>
      <c r="D63" s="37"/>
      <c r="E63" s="37"/>
      <c r="F63" s="3"/>
      <c r="G63" s="3">
        <v>11</v>
      </c>
      <c r="H63" s="25" t="s">
        <v>99</v>
      </c>
      <c r="I63" s="3">
        <v>9</v>
      </c>
      <c r="J63" s="3">
        <v>8</v>
      </c>
    </row>
    <row r="64" spans="1:10">
      <c r="A64" s="3"/>
      <c r="B64" s="46" t="s">
        <v>15</v>
      </c>
      <c r="C64" s="24"/>
      <c r="D64" s="37"/>
      <c r="E64" s="37"/>
      <c r="F64" s="25"/>
      <c r="G64" s="3">
        <v>11</v>
      </c>
      <c r="H64" s="25" t="s">
        <v>100</v>
      </c>
      <c r="I64" s="25" t="s">
        <v>187</v>
      </c>
      <c r="J64" s="25" t="s">
        <v>538</v>
      </c>
    </row>
    <row r="65" spans="1:20">
      <c r="A65" s="5" t="s">
        <v>101</v>
      </c>
      <c r="B65" s="5" t="s">
        <v>12</v>
      </c>
      <c r="C65" s="26"/>
      <c r="D65" s="30"/>
      <c r="E65" s="30"/>
      <c r="F65" s="2"/>
      <c r="G65" s="2">
        <v>1</v>
      </c>
      <c r="H65" s="51" t="s">
        <v>47</v>
      </c>
      <c r="I65" s="2">
        <v>8</v>
      </c>
      <c r="J65" s="2">
        <v>12</v>
      </c>
    </row>
    <row r="66" spans="1:20">
      <c r="A66" s="3"/>
      <c r="B66" s="47" t="s">
        <v>13</v>
      </c>
      <c r="C66" s="24"/>
      <c r="D66" s="18"/>
      <c r="E66" s="18"/>
      <c r="F66" s="3"/>
      <c r="G66" s="3">
        <v>164</v>
      </c>
      <c r="H66" s="25" t="s">
        <v>102</v>
      </c>
      <c r="I66" s="3">
        <v>166</v>
      </c>
      <c r="J66" s="3">
        <v>164</v>
      </c>
    </row>
    <row r="67" spans="1:20">
      <c r="A67" s="3"/>
      <c r="B67" s="47" t="s">
        <v>15</v>
      </c>
      <c r="C67" s="24"/>
      <c r="D67" s="18"/>
      <c r="E67" s="18"/>
      <c r="F67" s="3"/>
      <c r="G67" s="3">
        <v>164</v>
      </c>
      <c r="H67" s="25" t="s">
        <v>103</v>
      </c>
      <c r="I67" s="3" t="s">
        <v>533</v>
      </c>
      <c r="J67" s="3" t="s">
        <v>539</v>
      </c>
    </row>
    <row r="68" spans="1:20">
      <c r="A68" s="3"/>
      <c r="B68" s="46" t="s">
        <v>10</v>
      </c>
      <c r="C68" s="24"/>
      <c r="D68" s="19"/>
      <c r="E68" s="19"/>
      <c r="F68" s="9"/>
      <c r="G68" s="9">
        <v>0</v>
      </c>
      <c r="H68" s="25" t="s">
        <v>53</v>
      </c>
      <c r="I68" s="9">
        <v>0.63</v>
      </c>
      <c r="J68" s="9">
        <v>0.42</v>
      </c>
    </row>
    <row r="69" spans="1:20">
      <c r="A69" s="3" t="s">
        <v>104</v>
      </c>
      <c r="B69" s="46" t="s">
        <v>9</v>
      </c>
      <c r="C69" s="24"/>
      <c r="D69" s="37"/>
      <c r="E69" s="37"/>
      <c r="F69" s="25"/>
      <c r="G69" s="3">
        <v>1</v>
      </c>
      <c r="H69" s="25" t="s">
        <v>47</v>
      </c>
      <c r="I69" s="3">
        <v>7</v>
      </c>
      <c r="J69" s="3">
        <v>12</v>
      </c>
    </row>
    <row r="70" spans="1:20">
      <c r="A70" s="3" t="s">
        <v>105</v>
      </c>
      <c r="B70" s="46" t="s">
        <v>13</v>
      </c>
      <c r="C70" s="24"/>
      <c r="D70" s="37"/>
      <c r="E70" s="37"/>
      <c r="F70" s="25"/>
      <c r="G70" s="3">
        <v>9</v>
      </c>
      <c r="H70" s="25" t="s">
        <v>106</v>
      </c>
      <c r="I70" s="3">
        <v>9</v>
      </c>
      <c r="J70" s="3">
        <v>9</v>
      </c>
    </row>
    <row r="71" spans="1:20" ht="15.75" customHeight="1">
      <c r="A71" s="3"/>
      <c r="B71" s="46" t="s">
        <v>15</v>
      </c>
      <c r="C71" s="24"/>
      <c r="D71" s="37"/>
      <c r="E71" s="37"/>
      <c r="F71" s="25"/>
      <c r="G71" s="3">
        <v>9</v>
      </c>
      <c r="H71" s="25" t="s">
        <v>97</v>
      </c>
      <c r="I71" s="25" t="s">
        <v>534</v>
      </c>
      <c r="J71" s="25" t="s">
        <v>338</v>
      </c>
    </row>
    <row r="72" spans="1:20">
      <c r="A72" s="3" t="s">
        <v>107</v>
      </c>
      <c r="B72" s="46" t="s">
        <v>13</v>
      </c>
      <c r="C72" s="24"/>
      <c r="D72" s="37"/>
      <c r="E72" s="37"/>
      <c r="F72" s="25"/>
      <c r="G72" s="3">
        <v>14</v>
      </c>
      <c r="H72" s="25" t="s">
        <v>64</v>
      </c>
      <c r="I72" s="3">
        <v>12</v>
      </c>
      <c r="J72" s="3">
        <v>12</v>
      </c>
    </row>
    <row r="73" spans="1:20">
      <c r="A73" s="3"/>
      <c r="B73" s="46" t="s">
        <v>15</v>
      </c>
      <c r="C73" s="24"/>
      <c r="D73" s="24"/>
      <c r="E73" s="24"/>
      <c r="F73" s="25"/>
      <c r="G73" s="3">
        <v>14</v>
      </c>
      <c r="H73" s="25" t="s">
        <v>108</v>
      </c>
      <c r="I73" s="25" t="s">
        <v>170</v>
      </c>
      <c r="J73" s="25" t="s">
        <v>196</v>
      </c>
    </row>
    <row r="74" spans="1:20">
      <c r="A74" s="3" t="s">
        <v>109</v>
      </c>
      <c r="B74" s="46" t="s">
        <v>13</v>
      </c>
      <c r="C74" s="24"/>
      <c r="D74" s="37"/>
      <c r="E74" s="37"/>
      <c r="F74" s="25"/>
      <c r="G74" s="3">
        <v>12</v>
      </c>
      <c r="H74" s="25" t="s">
        <v>110</v>
      </c>
      <c r="I74" s="3">
        <v>11</v>
      </c>
      <c r="J74" s="25" t="s">
        <v>110</v>
      </c>
    </row>
    <row r="75" spans="1:20">
      <c r="A75" s="3"/>
      <c r="B75" s="46" t="s">
        <v>15</v>
      </c>
      <c r="C75" s="24"/>
      <c r="D75" s="24"/>
      <c r="E75" s="24"/>
      <c r="F75" s="25"/>
      <c r="G75" s="3">
        <v>12</v>
      </c>
      <c r="H75" s="25" t="s">
        <v>111</v>
      </c>
      <c r="I75" s="25" t="s">
        <v>185</v>
      </c>
      <c r="J75" s="25" t="s">
        <v>67</v>
      </c>
    </row>
    <row r="76" spans="1:20">
      <c r="A76" s="4"/>
      <c r="B76" s="4"/>
      <c r="C76" s="35"/>
      <c r="D76" s="35"/>
      <c r="E76" s="40"/>
      <c r="J76" s="10"/>
      <c r="K76" s="10"/>
      <c r="L76" s="10"/>
      <c r="M76" s="11"/>
      <c r="N76" s="10"/>
      <c r="O76" s="10"/>
      <c r="P76" s="10"/>
      <c r="Q76" s="10"/>
      <c r="R76" s="10"/>
      <c r="S76" s="10"/>
      <c r="T76" s="11"/>
    </row>
    <row r="77" spans="1:20">
      <c r="A77" s="4"/>
      <c r="B77" s="4"/>
      <c r="C77" s="35"/>
      <c r="D77" s="35"/>
      <c r="E77" s="40"/>
      <c r="J77" s="10"/>
      <c r="K77" s="10"/>
      <c r="L77" s="10"/>
      <c r="M77" s="11"/>
      <c r="N77" s="10"/>
      <c r="O77" s="10"/>
      <c r="P77" s="10"/>
      <c r="Q77" s="10"/>
      <c r="R77" s="10"/>
      <c r="S77" s="10"/>
      <c r="T77" s="11"/>
    </row>
    <row r="78" spans="1:20">
      <c r="A78" s="4"/>
      <c r="B78" s="4"/>
      <c r="C78" s="35"/>
      <c r="D78" s="35"/>
      <c r="E78" s="40"/>
      <c r="J78" s="10"/>
      <c r="K78" s="10"/>
      <c r="L78" s="10"/>
      <c r="M78" s="11"/>
      <c r="N78" s="10"/>
      <c r="O78" s="10"/>
      <c r="P78" s="10"/>
      <c r="Q78" s="10"/>
      <c r="R78" s="10"/>
      <c r="S78" s="10"/>
      <c r="T78" s="11"/>
    </row>
    <row r="79" spans="1:20" ht="15">
      <c r="A79" s="113" t="s">
        <v>112</v>
      </c>
      <c r="B79" s="114"/>
      <c r="C79" s="115" t="s">
        <v>2</v>
      </c>
      <c r="D79" s="116" t="s">
        <v>3</v>
      </c>
      <c r="E79" s="115" t="s">
        <v>4</v>
      </c>
      <c r="F79" s="117" t="s">
        <v>5</v>
      </c>
      <c r="G79" s="118" t="s">
        <v>113</v>
      </c>
      <c r="H79" s="144" t="s">
        <v>114</v>
      </c>
      <c r="I79" s="52" t="s">
        <v>521</v>
      </c>
      <c r="J79" s="52" t="s">
        <v>522</v>
      </c>
    </row>
    <row r="80" spans="1:20" ht="15">
      <c r="A80" s="119" t="s">
        <v>8</v>
      </c>
      <c r="B80" s="5" t="s">
        <v>9</v>
      </c>
      <c r="C80" s="45">
        <v>8</v>
      </c>
      <c r="D80" s="45">
        <v>18</v>
      </c>
      <c r="E80" s="45">
        <v>12</v>
      </c>
      <c r="F80" s="2">
        <v>22</v>
      </c>
      <c r="G80" s="2">
        <v>17</v>
      </c>
      <c r="H80" s="23">
        <v>20</v>
      </c>
      <c r="I80" s="2">
        <v>60</v>
      </c>
      <c r="J80" s="2">
        <v>42</v>
      </c>
    </row>
    <row r="81" spans="1:10" ht="15">
      <c r="A81" s="120"/>
      <c r="B81" s="46" t="s">
        <v>10</v>
      </c>
      <c r="C81" s="44">
        <v>1</v>
      </c>
      <c r="D81" s="44">
        <v>0.94</v>
      </c>
      <c r="E81" s="44">
        <v>0.67</v>
      </c>
      <c r="F81" s="9">
        <v>0.95</v>
      </c>
      <c r="G81" s="9">
        <v>0.82</v>
      </c>
      <c r="H81" s="145">
        <v>0.95</v>
      </c>
      <c r="I81" s="9">
        <v>0.7</v>
      </c>
      <c r="J81" s="9">
        <v>0.86</v>
      </c>
    </row>
    <row r="82" spans="1:10">
      <c r="A82" s="121" t="s">
        <v>11</v>
      </c>
      <c r="B82" s="5" t="s">
        <v>12</v>
      </c>
      <c r="C82" s="2">
        <v>8</v>
      </c>
      <c r="D82" s="23">
        <v>11</v>
      </c>
      <c r="E82" s="2">
        <v>4</v>
      </c>
      <c r="F82" s="2">
        <v>4</v>
      </c>
      <c r="G82" s="2">
        <v>0</v>
      </c>
      <c r="H82" s="23">
        <v>0</v>
      </c>
      <c r="I82" s="2">
        <v>0</v>
      </c>
      <c r="J82" s="2">
        <v>0</v>
      </c>
    </row>
    <row r="83" spans="1:10">
      <c r="A83" s="122"/>
      <c r="B83" s="47" t="s">
        <v>13</v>
      </c>
      <c r="C83" s="3">
        <v>165</v>
      </c>
      <c r="D83" s="15">
        <v>163</v>
      </c>
      <c r="E83" s="3">
        <v>162</v>
      </c>
      <c r="F83" s="3">
        <v>158</v>
      </c>
      <c r="G83" s="3"/>
      <c r="H83" s="15"/>
      <c r="I83" s="3"/>
      <c r="J83" s="3"/>
    </row>
    <row r="84" spans="1:10">
      <c r="A84" s="122"/>
      <c r="B84" s="47" t="s">
        <v>15</v>
      </c>
      <c r="C84" s="3" t="s">
        <v>115</v>
      </c>
      <c r="D84" s="15" t="s">
        <v>116</v>
      </c>
      <c r="E84" s="3" t="s">
        <v>117</v>
      </c>
      <c r="F84" s="3" t="s">
        <v>118</v>
      </c>
      <c r="G84" s="3"/>
      <c r="H84" s="15"/>
      <c r="I84" s="3"/>
      <c r="J84" s="3"/>
    </row>
    <row r="85" spans="1:10" ht="15.75" customHeight="1">
      <c r="A85" s="122"/>
      <c r="B85" s="46" t="s">
        <v>10</v>
      </c>
      <c r="C85" s="9">
        <v>1</v>
      </c>
      <c r="D85" s="12">
        <v>0.91</v>
      </c>
      <c r="E85" s="9">
        <v>1</v>
      </c>
      <c r="F85" s="9">
        <v>1</v>
      </c>
      <c r="G85" s="3"/>
      <c r="H85" s="15"/>
      <c r="I85" s="3"/>
      <c r="J85" s="3"/>
    </row>
    <row r="86" spans="1:10">
      <c r="A86" s="123" t="s">
        <v>22</v>
      </c>
      <c r="B86" s="48" t="s">
        <v>9</v>
      </c>
      <c r="C86" s="33">
        <v>7</v>
      </c>
      <c r="D86" s="34">
        <v>10</v>
      </c>
      <c r="E86" s="33">
        <v>4</v>
      </c>
      <c r="F86" s="3">
        <v>3</v>
      </c>
      <c r="G86" s="3"/>
      <c r="H86" s="15"/>
      <c r="I86" s="3"/>
      <c r="J86" s="3"/>
    </row>
    <row r="87" spans="1:10">
      <c r="A87" s="122" t="s">
        <v>24</v>
      </c>
      <c r="B87" s="47" t="s">
        <v>13</v>
      </c>
      <c r="C87" s="24">
        <v>22</v>
      </c>
      <c r="D87" s="16">
        <v>22</v>
      </c>
      <c r="E87" s="24">
        <v>21</v>
      </c>
      <c r="F87" s="3">
        <v>21</v>
      </c>
      <c r="G87" s="3"/>
      <c r="H87" s="15"/>
      <c r="I87" s="3"/>
      <c r="J87" s="3"/>
    </row>
    <row r="88" spans="1:10">
      <c r="A88" s="122"/>
      <c r="B88" s="47" t="s">
        <v>15</v>
      </c>
      <c r="C88" s="24" t="s">
        <v>32</v>
      </c>
      <c r="D88" s="16" t="s">
        <v>27</v>
      </c>
      <c r="E88" s="24" t="s">
        <v>119</v>
      </c>
      <c r="F88" s="3" t="s">
        <v>120</v>
      </c>
      <c r="G88" s="3"/>
      <c r="H88" s="15"/>
      <c r="I88" s="3"/>
      <c r="J88" s="3"/>
    </row>
    <row r="89" spans="1:10">
      <c r="A89" s="122" t="s">
        <v>30</v>
      </c>
      <c r="B89" s="47" t="s">
        <v>13</v>
      </c>
      <c r="C89" s="24">
        <v>22</v>
      </c>
      <c r="D89" s="16">
        <v>21</v>
      </c>
      <c r="E89" s="24">
        <v>24</v>
      </c>
      <c r="F89" s="3">
        <v>21</v>
      </c>
      <c r="G89" s="3"/>
      <c r="H89" s="15"/>
      <c r="I89" s="3"/>
      <c r="J89" s="3"/>
    </row>
    <row r="90" spans="1:10">
      <c r="A90" s="122"/>
      <c r="B90" s="47" t="s">
        <v>15</v>
      </c>
      <c r="C90" s="24" t="s">
        <v>121</v>
      </c>
      <c r="D90" s="16" t="s">
        <v>26</v>
      </c>
      <c r="E90" s="24" t="s">
        <v>122</v>
      </c>
      <c r="F90" s="3" t="s">
        <v>120</v>
      </c>
      <c r="G90" s="3"/>
      <c r="H90" s="15"/>
      <c r="I90" s="3"/>
      <c r="J90" s="3"/>
    </row>
    <row r="91" spans="1:10">
      <c r="A91" s="122" t="s">
        <v>34</v>
      </c>
      <c r="B91" s="47" t="s">
        <v>13</v>
      </c>
      <c r="C91" s="24">
        <v>18</v>
      </c>
      <c r="D91" s="16">
        <v>17</v>
      </c>
      <c r="E91" s="24">
        <v>16</v>
      </c>
      <c r="F91" s="3">
        <v>17</v>
      </c>
      <c r="G91" s="3"/>
      <c r="H91" s="15"/>
      <c r="I91" s="3"/>
      <c r="J91" s="3"/>
    </row>
    <row r="92" spans="1:10">
      <c r="A92" s="122"/>
      <c r="B92" s="47" t="s">
        <v>15</v>
      </c>
      <c r="C92" s="24" t="s">
        <v>123</v>
      </c>
      <c r="D92" s="17" t="s">
        <v>37</v>
      </c>
      <c r="E92" s="24" t="s">
        <v>124</v>
      </c>
      <c r="F92" s="3" t="s">
        <v>125</v>
      </c>
      <c r="G92" s="3"/>
      <c r="H92" s="15"/>
      <c r="I92" s="3"/>
      <c r="J92" s="3"/>
    </row>
    <row r="93" spans="1:10">
      <c r="A93" s="122" t="s">
        <v>40</v>
      </c>
      <c r="B93" s="47" t="s">
        <v>13</v>
      </c>
      <c r="C93" s="24">
        <v>20</v>
      </c>
      <c r="D93" s="16">
        <v>21</v>
      </c>
      <c r="E93" s="24">
        <v>20</v>
      </c>
      <c r="F93" s="3">
        <v>19</v>
      </c>
      <c r="G93" s="3"/>
      <c r="H93" s="15"/>
      <c r="I93" s="3"/>
      <c r="J93" s="3"/>
    </row>
    <row r="94" spans="1:10">
      <c r="A94" s="122"/>
      <c r="B94" s="47" t="s">
        <v>15</v>
      </c>
      <c r="C94" s="24" t="s">
        <v>126</v>
      </c>
      <c r="D94" s="16" t="s">
        <v>43</v>
      </c>
      <c r="E94" s="24" t="s">
        <v>127</v>
      </c>
      <c r="F94" s="3" t="s">
        <v>128</v>
      </c>
      <c r="G94" s="3"/>
      <c r="H94" s="15"/>
      <c r="I94" s="3"/>
      <c r="J94" s="3"/>
    </row>
    <row r="95" spans="1:10">
      <c r="A95" s="121" t="s">
        <v>46</v>
      </c>
      <c r="B95" s="5" t="s">
        <v>12</v>
      </c>
      <c r="C95" s="26"/>
      <c r="D95" s="23">
        <v>3</v>
      </c>
      <c r="E95" s="2">
        <v>4</v>
      </c>
      <c r="F95" s="2">
        <v>6</v>
      </c>
      <c r="G95" s="2">
        <v>9</v>
      </c>
      <c r="H95" s="2">
        <v>4</v>
      </c>
      <c r="I95" s="2">
        <v>4</v>
      </c>
      <c r="J95" s="2">
        <v>2</v>
      </c>
    </row>
    <row r="96" spans="1:10">
      <c r="A96" s="122"/>
      <c r="B96" s="47" t="s">
        <v>13</v>
      </c>
      <c r="C96" s="24"/>
      <c r="D96" s="15">
        <v>177</v>
      </c>
      <c r="E96" s="3">
        <v>178</v>
      </c>
      <c r="F96" s="3">
        <v>171</v>
      </c>
      <c r="G96" s="3">
        <v>170</v>
      </c>
      <c r="H96" s="3">
        <v>174</v>
      </c>
      <c r="I96" s="3">
        <v>174</v>
      </c>
      <c r="J96" s="25" t="s">
        <v>542</v>
      </c>
    </row>
    <row r="97" spans="1:20">
      <c r="A97" s="122"/>
      <c r="B97" s="47" t="s">
        <v>15</v>
      </c>
      <c r="C97" s="24"/>
      <c r="D97" s="15" t="s">
        <v>129</v>
      </c>
      <c r="E97" s="3" t="s">
        <v>130</v>
      </c>
      <c r="F97" s="3" t="s">
        <v>131</v>
      </c>
      <c r="G97" s="3" t="s">
        <v>51</v>
      </c>
      <c r="H97" s="3" t="s">
        <v>132</v>
      </c>
      <c r="I97" s="3" t="s">
        <v>540</v>
      </c>
      <c r="J97" s="25" t="s">
        <v>543</v>
      </c>
    </row>
    <row r="98" spans="1:20" ht="14.25" customHeight="1">
      <c r="A98" s="122"/>
      <c r="B98" s="46" t="s">
        <v>10</v>
      </c>
      <c r="C98" s="24"/>
      <c r="D98" s="12">
        <v>1</v>
      </c>
      <c r="E98" s="9">
        <v>0.5</v>
      </c>
      <c r="F98" s="9">
        <v>1</v>
      </c>
      <c r="G98" s="67">
        <f>5/9</f>
        <v>0.55555555555555558</v>
      </c>
      <c r="H98" s="9">
        <v>1</v>
      </c>
      <c r="I98" s="9">
        <v>0.5</v>
      </c>
      <c r="J98" s="25" t="s">
        <v>544</v>
      </c>
    </row>
    <row r="99" spans="1:20">
      <c r="A99" s="123" t="s">
        <v>54</v>
      </c>
      <c r="B99" s="48" t="s">
        <v>9</v>
      </c>
      <c r="C99" s="33"/>
      <c r="D99" s="33">
        <v>3</v>
      </c>
      <c r="E99" s="36">
        <v>4</v>
      </c>
      <c r="F99" s="3">
        <v>6</v>
      </c>
      <c r="G99" s="3">
        <v>9</v>
      </c>
      <c r="H99" s="3">
        <v>4</v>
      </c>
      <c r="I99" s="3">
        <v>4</v>
      </c>
      <c r="J99" s="25" t="s">
        <v>357</v>
      </c>
    </row>
    <row r="100" spans="1:20">
      <c r="A100" s="122" t="s">
        <v>133</v>
      </c>
      <c r="B100" s="46" t="s">
        <v>134</v>
      </c>
      <c r="C100" s="24"/>
      <c r="D100" s="24">
        <v>33</v>
      </c>
      <c r="E100" s="37">
        <v>33</v>
      </c>
      <c r="F100" s="3">
        <v>30</v>
      </c>
      <c r="G100" s="3">
        <v>29</v>
      </c>
      <c r="H100" s="3">
        <v>33</v>
      </c>
      <c r="I100" s="3">
        <v>31</v>
      </c>
      <c r="J100" s="25" t="s">
        <v>472</v>
      </c>
    </row>
    <row r="101" spans="1:20">
      <c r="A101" s="122"/>
      <c r="B101" s="46" t="s">
        <v>135</v>
      </c>
      <c r="C101" s="24"/>
      <c r="D101" s="24" t="s">
        <v>136</v>
      </c>
      <c r="E101" s="37" t="s">
        <v>56</v>
      </c>
      <c r="F101" s="3" t="s">
        <v>137</v>
      </c>
      <c r="G101" s="3" t="s">
        <v>138</v>
      </c>
      <c r="H101" s="3" t="s">
        <v>139</v>
      </c>
      <c r="I101" s="3" t="s">
        <v>527</v>
      </c>
      <c r="J101" s="25" t="s">
        <v>545</v>
      </c>
    </row>
    <row r="102" spans="1:20">
      <c r="A102" s="124" t="s">
        <v>140</v>
      </c>
      <c r="B102" s="49" t="s">
        <v>134</v>
      </c>
      <c r="C102" s="28"/>
      <c r="D102" s="28">
        <v>31</v>
      </c>
      <c r="E102" s="38">
        <v>29</v>
      </c>
      <c r="F102" s="3">
        <v>28</v>
      </c>
      <c r="G102" s="3">
        <v>29</v>
      </c>
      <c r="H102" s="3">
        <v>28</v>
      </c>
      <c r="I102" s="3">
        <v>31</v>
      </c>
      <c r="J102" s="25" t="s">
        <v>546</v>
      </c>
    </row>
    <row r="103" spans="1:20">
      <c r="A103" s="124"/>
      <c r="B103" s="49" t="s">
        <v>135</v>
      </c>
      <c r="C103" s="28"/>
      <c r="D103" s="28" t="s">
        <v>58</v>
      </c>
      <c r="E103" s="38" t="s">
        <v>141</v>
      </c>
      <c r="F103" s="3" t="s">
        <v>142</v>
      </c>
      <c r="G103" s="3" t="s">
        <v>143</v>
      </c>
      <c r="H103" s="3" t="s">
        <v>144</v>
      </c>
      <c r="I103" s="3">
        <v>31</v>
      </c>
      <c r="J103" s="25" t="s">
        <v>547</v>
      </c>
    </row>
    <row r="104" spans="1:20">
      <c r="A104" s="124" t="s">
        <v>34</v>
      </c>
      <c r="B104" s="49" t="s">
        <v>134</v>
      </c>
      <c r="C104" s="28"/>
      <c r="D104" s="28">
        <v>14</v>
      </c>
      <c r="E104" s="38">
        <v>15</v>
      </c>
      <c r="F104" s="3">
        <v>11</v>
      </c>
      <c r="G104" s="3">
        <v>13</v>
      </c>
      <c r="H104" s="3">
        <v>12</v>
      </c>
      <c r="I104" s="3">
        <v>13</v>
      </c>
      <c r="J104" s="25" t="s">
        <v>198</v>
      </c>
    </row>
    <row r="105" spans="1:20">
      <c r="A105" s="124"/>
      <c r="B105" s="49" t="s">
        <v>135</v>
      </c>
      <c r="C105" s="28"/>
      <c r="D105" s="29" t="s">
        <v>145</v>
      </c>
      <c r="E105" s="53" t="s">
        <v>146</v>
      </c>
      <c r="F105" s="25" t="s">
        <v>147</v>
      </c>
      <c r="G105" s="25" t="s">
        <v>148</v>
      </c>
      <c r="H105" s="25" t="s">
        <v>149</v>
      </c>
      <c r="I105" s="25" t="s">
        <v>541</v>
      </c>
      <c r="J105" s="25" t="s">
        <v>302</v>
      </c>
    </row>
    <row r="106" spans="1:20">
      <c r="A106" s="124" t="s">
        <v>40</v>
      </c>
      <c r="B106" s="49" t="s">
        <v>134</v>
      </c>
      <c r="C106" s="28"/>
      <c r="D106" s="28">
        <v>17</v>
      </c>
      <c r="E106" s="38">
        <v>17</v>
      </c>
      <c r="F106" s="3">
        <v>14</v>
      </c>
      <c r="G106" s="3">
        <v>14</v>
      </c>
      <c r="H106" s="3">
        <v>17</v>
      </c>
      <c r="I106" s="3">
        <v>14</v>
      </c>
      <c r="J106" s="25" t="s">
        <v>269</v>
      </c>
    </row>
    <row r="107" spans="1:20">
      <c r="A107" s="124"/>
      <c r="B107" s="49" t="s">
        <v>135</v>
      </c>
      <c r="C107" s="28"/>
      <c r="D107" s="28" t="s">
        <v>150</v>
      </c>
      <c r="E107" s="38" t="s">
        <v>151</v>
      </c>
      <c r="F107" s="25" t="s">
        <v>71</v>
      </c>
      <c r="G107" s="25" t="s">
        <v>152</v>
      </c>
      <c r="H107" s="3" t="s">
        <v>125</v>
      </c>
      <c r="I107" s="25" t="s">
        <v>258</v>
      </c>
      <c r="J107" s="25" t="s">
        <v>65</v>
      </c>
    </row>
    <row r="108" spans="1:20">
      <c r="A108" s="125" t="s">
        <v>72</v>
      </c>
      <c r="B108" s="2" t="s">
        <v>12</v>
      </c>
      <c r="C108" s="26"/>
      <c r="D108" s="69">
        <v>1</v>
      </c>
      <c r="E108" s="70" t="s">
        <v>73</v>
      </c>
      <c r="F108" s="51" t="s">
        <v>153</v>
      </c>
      <c r="G108" s="61">
        <v>2</v>
      </c>
      <c r="H108" s="51" t="s">
        <v>154</v>
      </c>
      <c r="I108" s="2">
        <v>14</v>
      </c>
      <c r="J108" s="26">
        <v>10</v>
      </c>
      <c r="K108" s="10"/>
      <c r="L108" s="10"/>
      <c r="M108" s="11"/>
      <c r="N108" s="10"/>
      <c r="O108" s="10"/>
      <c r="P108" s="10"/>
      <c r="Q108" s="10"/>
      <c r="R108" s="10"/>
      <c r="S108" s="10"/>
      <c r="T108" s="11"/>
    </row>
    <row r="109" spans="1:20" ht="15" thickBot="1">
      <c r="A109" s="126"/>
      <c r="B109" s="82" t="s">
        <v>74</v>
      </c>
      <c r="C109" s="83"/>
      <c r="D109" s="84"/>
      <c r="E109" s="85"/>
      <c r="F109" s="86"/>
      <c r="G109" s="86" t="s">
        <v>75</v>
      </c>
      <c r="H109" s="29" t="s">
        <v>21</v>
      </c>
      <c r="I109" s="25" t="s">
        <v>548</v>
      </c>
      <c r="J109" s="29" t="s">
        <v>559</v>
      </c>
      <c r="K109" s="10"/>
      <c r="L109" s="10"/>
      <c r="M109" s="11"/>
      <c r="N109" s="10"/>
      <c r="O109" s="10"/>
      <c r="P109" s="10"/>
      <c r="Q109" s="10"/>
      <c r="R109" s="10"/>
      <c r="S109" s="10"/>
      <c r="T109" s="11"/>
    </row>
    <row r="110" spans="1:20">
      <c r="A110" s="127" t="s">
        <v>77</v>
      </c>
      <c r="B110" s="77" t="s">
        <v>12</v>
      </c>
      <c r="C110" s="78"/>
      <c r="D110" s="79">
        <v>1</v>
      </c>
      <c r="E110" s="79">
        <v>1</v>
      </c>
      <c r="F110" s="77">
        <v>3</v>
      </c>
      <c r="G110" s="77">
        <v>2</v>
      </c>
      <c r="H110" s="42">
        <v>4</v>
      </c>
      <c r="I110" s="51" t="s">
        <v>68</v>
      </c>
      <c r="J110" s="51" t="s">
        <v>106</v>
      </c>
    </row>
    <row r="111" spans="1:20">
      <c r="A111" s="122"/>
      <c r="B111" s="47" t="s">
        <v>13</v>
      </c>
      <c r="C111" s="24"/>
      <c r="D111" s="18">
        <v>161</v>
      </c>
      <c r="E111" s="18">
        <v>165</v>
      </c>
      <c r="F111" s="3">
        <v>174</v>
      </c>
      <c r="G111" s="3">
        <v>173</v>
      </c>
      <c r="H111" s="3">
        <v>179</v>
      </c>
      <c r="I111" s="25" t="s">
        <v>14</v>
      </c>
      <c r="J111" s="25" t="s">
        <v>560</v>
      </c>
    </row>
    <row r="112" spans="1:20">
      <c r="A112" s="122"/>
      <c r="B112" s="47" t="s">
        <v>15</v>
      </c>
      <c r="C112" s="24"/>
      <c r="D112" s="18">
        <v>161</v>
      </c>
      <c r="E112" s="18">
        <v>165</v>
      </c>
      <c r="F112" s="3" t="s">
        <v>155</v>
      </c>
      <c r="G112" s="3" t="s">
        <v>156</v>
      </c>
      <c r="H112" s="3" t="s">
        <v>130</v>
      </c>
      <c r="I112" s="25" t="s">
        <v>549</v>
      </c>
      <c r="J112" s="25" t="s">
        <v>561</v>
      </c>
    </row>
    <row r="113" spans="1:10">
      <c r="A113" s="122"/>
      <c r="B113" s="47" t="s">
        <v>157</v>
      </c>
      <c r="C113" s="24"/>
      <c r="D113" s="72">
        <f t="shared" ref="D113:J113" si="0">(D116+D119)/80</f>
        <v>0.55000000000000004</v>
      </c>
      <c r="E113" s="72">
        <f t="shared" si="0"/>
        <v>0.5625</v>
      </c>
      <c r="F113" s="72">
        <f t="shared" si="0"/>
        <v>0.61250000000000004</v>
      </c>
      <c r="G113" s="72">
        <f t="shared" si="0"/>
        <v>0.6</v>
      </c>
      <c r="H113" s="67">
        <f t="shared" si="0"/>
        <v>0.65</v>
      </c>
      <c r="I113" s="67">
        <f t="shared" si="0"/>
        <v>0.58750000000000002</v>
      </c>
      <c r="J113" s="67">
        <f t="shared" si="0"/>
        <v>0.6</v>
      </c>
    </row>
    <row r="114" spans="1:10" ht="15" customHeight="1">
      <c r="A114" s="122"/>
      <c r="B114" s="46" t="s">
        <v>10</v>
      </c>
      <c r="C114" s="24"/>
      <c r="D114" s="19">
        <v>1</v>
      </c>
      <c r="E114" s="19">
        <v>1</v>
      </c>
      <c r="F114" s="9">
        <v>1</v>
      </c>
      <c r="G114" s="9">
        <v>1</v>
      </c>
      <c r="H114" s="9">
        <v>1</v>
      </c>
      <c r="I114" s="25" t="s">
        <v>550</v>
      </c>
      <c r="J114" s="25" t="s">
        <v>562</v>
      </c>
    </row>
    <row r="115" spans="1:10">
      <c r="A115" s="128" t="s">
        <v>79</v>
      </c>
      <c r="B115" s="74" t="s">
        <v>9</v>
      </c>
      <c r="C115" s="75"/>
      <c r="D115" s="76">
        <v>1</v>
      </c>
      <c r="E115" s="76">
        <v>1</v>
      </c>
      <c r="F115" s="73">
        <v>3</v>
      </c>
      <c r="G115" s="73">
        <v>2</v>
      </c>
      <c r="H115" s="73">
        <v>4</v>
      </c>
      <c r="I115" s="147" t="s">
        <v>64</v>
      </c>
      <c r="J115" s="147" t="s">
        <v>99</v>
      </c>
    </row>
    <row r="116" spans="1:10">
      <c r="A116" s="122" t="s">
        <v>24</v>
      </c>
      <c r="B116" s="46" t="s">
        <v>13</v>
      </c>
      <c r="C116" s="24"/>
      <c r="D116" s="37">
        <v>20</v>
      </c>
      <c r="E116" s="37">
        <v>16</v>
      </c>
      <c r="F116" s="3">
        <v>25</v>
      </c>
      <c r="G116" s="3">
        <v>23</v>
      </c>
      <c r="H116" s="3">
        <v>24</v>
      </c>
      <c r="I116" s="25" t="s">
        <v>41</v>
      </c>
      <c r="J116" s="25" t="s">
        <v>283</v>
      </c>
    </row>
    <row r="117" spans="1:10">
      <c r="A117" s="122"/>
      <c r="B117" s="46" t="s">
        <v>15</v>
      </c>
      <c r="C117" s="24"/>
      <c r="D117" s="37">
        <v>20</v>
      </c>
      <c r="E117" s="37">
        <v>16</v>
      </c>
      <c r="F117" s="3" t="s">
        <v>158</v>
      </c>
      <c r="G117" s="3" t="s">
        <v>159</v>
      </c>
      <c r="H117" s="3" t="s">
        <v>28</v>
      </c>
      <c r="I117" s="25" t="s">
        <v>33</v>
      </c>
      <c r="J117" s="25" t="s">
        <v>28</v>
      </c>
    </row>
    <row r="118" spans="1:10">
      <c r="A118" s="122"/>
      <c r="B118" s="46" t="s">
        <v>160</v>
      </c>
      <c r="C118" s="24"/>
      <c r="D118" s="72">
        <f>D116/38</f>
        <v>0.52631578947368418</v>
      </c>
      <c r="E118" s="72">
        <f>E116/38</f>
        <v>0.42105263157894735</v>
      </c>
      <c r="F118" s="72">
        <f>F116/38</f>
        <v>0.65789473684210531</v>
      </c>
      <c r="G118" s="72">
        <f>G116/38</f>
        <v>0.60526315789473684</v>
      </c>
      <c r="H118" s="67">
        <f>H116/38</f>
        <v>0.63157894736842102</v>
      </c>
      <c r="I118" s="67">
        <f t="shared" ref="I118:J118" si="1">I116/38</f>
        <v>0.57894736842105265</v>
      </c>
      <c r="J118" s="67">
        <f t="shared" si="1"/>
        <v>0.63157894736842102</v>
      </c>
    </row>
    <row r="119" spans="1:10">
      <c r="A119" s="122" t="s">
        <v>80</v>
      </c>
      <c r="B119" s="46" t="s">
        <v>13</v>
      </c>
      <c r="C119" s="24"/>
      <c r="D119" s="37">
        <v>24</v>
      </c>
      <c r="E119" s="37">
        <v>29</v>
      </c>
      <c r="F119" s="3">
        <v>24</v>
      </c>
      <c r="G119" s="3">
        <v>25</v>
      </c>
      <c r="H119" s="3">
        <v>28</v>
      </c>
      <c r="I119" s="25" t="s">
        <v>348</v>
      </c>
      <c r="J119" s="25" t="s">
        <v>283</v>
      </c>
    </row>
    <row r="120" spans="1:10">
      <c r="A120" s="122"/>
      <c r="B120" s="46" t="s">
        <v>15</v>
      </c>
      <c r="C120" s="24"/>
      <c r="D120" s="24">
        <v>24</v>
      </c>
      <c r="E120" s="24">
        <v>29</v>
      </c>
      <c r="F120" s="3" t="s">
        <v>161</v>
      </c>
      <c r="G120" s="3" t="s">
        <v>162</v>
      </c>
      <c r="H120" s="3" t="s">
        <v>163</v>
      </c>
      <c r="I120" s="25" t="s">
        <v>551</v>
      </c>
      <c r="J120" s="25" t="s">
        <v>563</v>
      </c>
    </row>
    <row r="121" spans="1:10" ht="15" thickBot="1">
      <c r="A121" s="129"/>
      <c r="B121" s="80" t="s">
        <v>164</v>
      </c>
      <c r="C121" s="80"/>
      <c r="D121" s="87">
        <f>D119/42</f>
        <v>0.5714285714285714</v>
      </c>
      <c r="E121" s="87">
        <f>E119/42</f>
        <v>0.69047619047619047</v>
      </c>
      <c r="F121" s="87">
        <f>F119/42</f>
        <v>0.5714285714285714</v>
      </c>
      <c r="G121" s="87">
        <f>G119/42</f>
        <v>0.59523809523809523</v>
      </c>
      <c r="H121" s="96">
        <f>H119/42</f>
        <v>0.66666666666666663</v>
      </c>
      <c r="I121" s="96">
        <f t="shared" ref="I121:J121" si="2">I119/42</f>
        <v>0.59523809523809523</v>
      </c>
      <c r="J121" s="96">
        <f t="shared" si="2"/>
        <v>0.5714285714285714</v>
      </c>
    </row>
    <row r="122" spans="1:10">
      <c r="A122" s="127" t="s">
        <v>82</v>
      </c>
      <c r="B122" s="77" t="s">
        <v>12</v>
      </c>
      <c r="C122" s="78"/>
      <c r="D122" s="79">
        <v>1</v>
      </c>
      <c r="E122" s="79">
        <v>1</v>
      </c>
      <c r="F122" s="77">
        <v>3</v>
      </c>
      <c r="G122" s="77">
        <v>2</v>
      </c>
      <c r="H122" s="42">
        <v>4</v>
      </c>
      <c r="I122" s="51" t="s">
        <v>68</v>
      </c>
      <c r="J122" s="51" t="s">
        <v>106</v>
      </c>
    </row>
    <row r="123" spans="1:10">
      <c r="A123" s="122"/>
      <c r="B123" s="47" t="s">
        <v>13</v>
      </c>
      <c r="C123" s="24"/>
      <c r="D123" s="18">
        <v>189</v>
      </c>
      <c r="E123" s="18">
        <v>157</v>
      </c>
      <c r="F123" s="3">
        <v>174</v>
      </c>
      <c r="G123" s="3">
        <v>173</v>
      </c>
      <c r="H123" s="3">
        <v>174</v>
      </c>
      <c r="I123" s="25" t="s">
        <v>552</v>
      </c>
      <c r="J123" s="25" t="s">
        <v>564</v>
      </c>
    </row>
    <row r="124" spans="1:10">
      <c r="A124" s="122"/>
      <c r="B124" s="47" t="s">
        <v>15</v>
      </c>
      <c r="C124" s="24"/>
      <c r="D124" s="18">
        <v>189</v>
      </c>
      <c r="E124" s="18">
        <v>157</v>
      </c>
      <c r="F124" s="3" t="s">
        <v>165</v>
      </c>
      <c r="G124" s="3" t="s">
        <v>166</v>
      </c>
      <c r="H124" s="3" t="s">
        <v>167</v>
      </c>
      <c r="I124" s="25" t="s">
        <v>553</v>
      </c>
      <c r="J124" s="25" t="s">
        <v>565</v>
      </c>
    </row>
    <row r="125" spans="1:10">
      <c r="A125" s="122"/>
      <c r="B125" s="47" t="s">
        <v>168</v>
      </c>
      <c r="C125" s="24"/>
      <c r="D125" s="72">
        <f>(D128+D131+D134)/50</f>
        <v>0.7</v>
      </c>
      <c r="E125" s="72">
        <f>(E128+E131+E134)/50</f>
        <v>0.52</v>
      </c>
      <c r="F125" s="72">
        <f>(F128+F131+F134)/50</f>
        <v>0.6</v>
      </c>
      <c r="G125" s="72">
        <f>(G128+G131+G134)/50</f>
        <v>0.6</v>
      </c>
      <c r="H125" s="67">
        <f>(H128+H131+H134)/50</f>
        <v>0.62</v>
      </c>
      <c r="I125" s="67">
        <f t="shared" ref="I125:J125" si="3">(I128+I131+I134)/50</f>
        <v>0.57999999999999996</v>
      </c>
      <c r="J125" s="67">
        <f t="shared" si="3"/>
        <v>0.62</v>
      </c>
    </row>
    <row r="126" spans="1:10">
      <c r="A126" s="122"/>
      <c r="B126" s="46" t="s">
        <v>10</v>
      </c>
      <c r="C126" s="24"/>
      <c r="D126" s="19">
        <v>1</v>
      </c>
      <c r="E126" s="19">
        <v>0</v>
      </c>
      <c r="F126" s="9">
        <v>0.67</v>
      </c>
      <c r="G126" s="9">
        <v>0.5</v>
      </c>
      <c r="H126" s="9">
        <v>0.75</v>
      </c>
      <c r="I126" s="9">
        <v>0.93</v>
      </c>
      <c r="J126" s="25" t="s">
        <v>566</v>
      </c>
    </row>
    <row r="127" spans="1:10">
      <c r="A127" s="128" t="s">
        <v>84</v>
      </c>
      <c r="B127" s="74" t="s">
        <v>9</v>
      </c>
      <c r="C127" s="75"/>
      <c r="D127" s="76">
        <v>1</v>
      </c>
      <c r="E127" s="76">
        <v>1</v>
      </c>
      <c r="F127" s="73">
        <v>3</v>
      </c>
      <c r="G127" s="73">
        <v>2</v>
      </c>
      <c r="H127" s="73">
        <v>4</v>
      </c>
      <c r="I127" s="147" t="s">
        <v>64</v>
      </c>
      <c r="J127" s="147" t="s">
        <v>99</v>
      </c>
    </row>
    <row r="128" spans="1:10">
      <c r="A128" s="122" t="s">
        <v>85</v>
      </c>
      <c r="B128" s="46" t="s">
        <v>13</v>
      </c>
      <c r="C128" s="24"/>
      <c r="D128" s="37">
        <v>15</v>
      </c>
      <c r="E128" s="37">
        <v>11</v>
      </c>
      <c r="F128" s="3">
        <v>13</v>
      </c>
      <c r="G128" s="3">
        <v>13</v>
      </c>
      <c r="H128" s="3">
        <v>13</v>
      </c>
      <c r="I128" s="25" t="s">
        <v>110</v>
      </c>
      <c r="J128" s="25" t="s">
        <v>64</v>
      </c>
    </row>
    <row r="129" spans="1:10" ht="15.75" customHeight="1">
      <c r="A129" s="122"/>
      <c r="B129" s="46" t="s">
        <v>15</v>
      </c>
      <c r="C129" s="24"/>
      <c r="D129" s="37">
        <v>15</v>
      </c>
      <c r="E129" s="37">
        <v>11</v>
      </c>
      <c r="F129" s="25" t="s">
        <v>169</v>
      </c>
      <c r="G129" s="25" t="s">
        <v>170</v>
      </c>
      <c r="H129" s="25" t="s">
        <v>170</v>
      </c>
      <c r="I129" s="25" t="s">
        <v>537</v>
      </c>
      <c r="J129" s="25" t="s">
        <v>69</v>
      </c>
    </row>
    <row r="130" spans="1:10" ht="15.75" customHeight="1">
      <c r="A130" s="122"/>
      <c r="B130" s="46" t="s">
        <v>171</v>
      </c>
      <c r="C130" s="24"/>
      <c r="D130" s="72">
        <f>D128/20</f>
        <v>0.75</v>
      </c>
      <c r="E130" s="72">
        <f>E128/20</f>
        <v>0.55000000000000004</v>
      </c>
      <c r="F130" s="72">
        <f>F128/20</f>
        <v>0.65</v>
      </c>
      <c r="G130" s="72">
        <f>G128/20</f>
        <v>0.65</v>
      </c>
      <c r="H130" s="67">
        <f>H128/20</f>
        <v>0.65</v>
      </c>
      <c r="I130" s="67">
        <f t="shared" ref="I130:J130" si="4">I128/20</f>
        <v>0.6</v>
      </c>
      <c r="J130" s="67">
        <f t="shared" si="4"/>
        <v>0.65</v>
      </c>
    </row>
    <row r="131" spans="1:10">
      <c r="A131" s="122" t="s">
        <v>87</v>
      </c>
      <c r="B131" s="46" t="s">
        <v>13</v>
      </c>
      <c r="C131" s="24"/>
      <c r="D131" s="37">
        <v>11</v>
      </c>
      <c r="E131" s="37">
        <v>9</v>
      </c>
      <c r="F131" s="3">
        <v>9</v>
      </c>
      <c r="G131" s="3">
        <v>8</v>
      </c>
      <c r="H131" s="3">
        <v>10</v>
      </c>
      <c r="I131" s="25" t="s">
        <v>99</v>
      </c>
      <c r="J131" s="25" t="s">
        <v>99</v>
      </c>
    </row>
    <row r="132" spans="1:10">
      <c r="A132" s="122"/>
      <c r="B132" s="46" t="s">
        <v>15</v>
      </c>
      <c r="C132" s="24"/>
      <c r="D132" s="24">
        <v>11</v>
      </c>
      <c r="E132" s="24">
        <v>9</v>
      </c>
      <c r="F132" s="25" t="s">
        <v>172</v>
      </c>
      <c r="G132" s="25" t="s">
        <v>173</v>
      </c>
      <c r="H132" s="25" t="s">
        <v>174</v>
      </c>
      <c r="I132" s="25" t="s">
        <v>189</v>
      </c>
      <c r="J132" s="25" t="s">
        <v>338</v>
      </c>
    </row>
    <row r="133" spans="1:10">
      <c r="A133" s="122"/>
      <c r="B133" s="46" t="s">
        <v>175</v>
      </c>
      <c r="C133" s="24"/>
      <c r="D133" s="72">
        <f>D131/15</f>
        <v>0.73333333333333328</v>
      </c>
      <c r="E133" s="72">
        <f>E131/15</f>
        <v>0.6</v>
      </c>
      <c r="F133" s="72">
        <f>F131/15</f>
        <v>0.6</v>
      </c>
      <c r="G133" s="72">
        <f>G131/15</f>
        <v>0.53333333333333333</v>
      </c>
      <c r="H133" s="67">
        <f>H131/15</f>
        <v>0.66666666666666663</v>
      </c>
      <c r="I133" s="67">
        <f t="shared" ref="I133:J133" si="5">I131/15</f>
        <v>0.6</v>
      </c>
      <c r="J133" s="67">
        <f t="shared" si="5"/>
        <v>0.6</v>
      </c>
    </row>
    <row r="134" spans="1:10" ht="28">
      <c r="A134" s="130" t="s">
        <v>89</v>
      </c>
      <c r="B134" s="46" t="s">
        <v>13</v>
      </c>
      <c r="C134" s="24"/>
      <c r="D134" s="37">
        <v>9</v>
      </c>
      <c r="E134" s="37">
        <v>6</v>
      </c>
      <c r="F134" s="3">
        <v>8</v>
      </c>
      <c r="G134" s="3">
        <v>9</v>
      </c>
      <c r="H134" s="3">
        <v>8</v>
      </c>
      <c r="I134" s="25" t="s">
        <v>23</v>
      </c>
      <c r="J134" s="25" t="s">
        <v>99</v>
      </c>
    </row>
    <row r="135" spans="1:10">
      <c r="A135" s="130"/>
      <c r="B135" s="46" t="s">
        <v>15</v>
      </c>
      <c r="C135" s="24"/>
      <c r="D135" s="37">
        <v>9</v>
      </c>
      <c r="E135" s="37">
        <v>6</v>
      </c>
      <c r="F135" s="25" t="s">
        <v>176</v>
      </c>
      <c r="G135" s="25" t="s">
        <v>100</v>
      </c>
      <c r="H135" s="25" t="s">
        <v>177</v>
      </c>
      <c r="I135" s="25" t="s">
        <v>365</v>
      </c>
      <c r="J135" s="25" t="s">
        <v>338</v>
      </c>
    </row>
    <row r="136" spans="1:10" ht="15" thickBot="1">
      <c r="A136" s="129"/>
      <c r="B136" s="80" t="s">
        <v>175</v>
      </c>
      <c r="C136" s="80"/>
      <c r="D136" s="81">
        <f>D134/15</f>
        <v>0.6</v>
      </c>
      <c r="E136" s="81">
        <f>E134/15</f>
        <v>0.4</v>
      </c>
      <c r="F136" s="81">
        <f>F134/15</f>
        <v>0.53333333333333333</v>
      </c>
      <c r="G136" s="81">
        <f>G134/15</f>
        <v>0.6</v>
      </c>
      <c r="H136" s="67">
        <f>H134/15</f>
        <v>0.53333333333333333</v>
      </c>
      <c r="I136" s="67">
        <f t="shared" ref="I136:J136" si="6">I134/15</f>
        <v>0.53333333333333333</v>
      </c>
      <c r="J136" s="67">
        <f t="shared" si="6"/>
        <v>0.6</v>
      </c>
    </row>
    <row r="137" spans="1:10">
      <c r="A137" s="127" t="s">
        <v>91</v>
      </c>
      <c r="B137" s="77" t="s">
        <v>12</v>
      </c>
      <c r="C137" s="78"/>
      <c r="D137" s="79">
        <v>1</v>
      </c>
      <c r="E137" s="79">
        <v>1</v>
      </c>
      <c r="F137" s="77">
        <v>3</v>
      </c>
      <c r="G137" s="77">
        <v>2</v>
      </c>
      <c r="H137" s="42">
        <v>4</v>
      </c>
      <c r="I137" s="51" t="s">
        <v>68</v>
      </c>
      <c r="J137" s="51" t="s">
        <v>106</v>
      </c>
    </row>
    <row r="138" spans="1:10">
      <c r="A138" s="122"/>
      <c r="B138" s="47" t="s">
        <v>13</v>
      </c>
      <c r="C138" s="24"/>
      <c r="D138" s="18">
        <v>189</v>
      </c>
      <c r="E138" s="18">
        <v>166</v>
      </c>
      <c r="F138" s="3">
        <v>169</v>
      </c>
      <c r="G138" s="3">
        <v>156</v>
      </c>
      <c r="H138" s="3">
        <v>172</v>
      </c>
      <c r="I138" s="25" t="s">
        <v>554</v>
      </c>
      <c r="J138" s="25" t="s">
        <v>48</v>
      </c>
    </row>
    <row r="139" spans="1:10">
      <c r="A139" s="122"/>
      <c r="B139" s="47" t="s">
        <v>15</v>
      </c>
      <c r="C139" s="24"/>
      <c r="D139" s="18">
        <v>189</v>
      </c>
      <c r="E139" s="18">
        <v>166</v>
      </c>
      <c r="F139" s="3" t="s">
        <v>178</v>
      </c>
      <c r="G139" s="3" t="s">
        <v>179</v>
      </c>
      <c r="H139" s="3" t="s">
        <v>180</v>
      </c>
      <c r="I139" s="25" t="s">
        <v>555</v>
      </c>
      <c r="J139" s="25" t="s">
        <v>567</v>
      </c>
    </row>
    <row r="140" spans="1:10">
      <c r="A140" s="122"/>
      <c r="B140" s="3" t="s">
        <v>181</v>
      </c>
      <c r="C140" s="3"/>
      <c r="D140" s="67">
        <f t="shared" ref="D140:J140" si="7">(D143+D146+D149)/55</f>
        <v>0.87272727272727268</v>
      </c>
      <c r="E140" s="67">
        <f t="shared" si="7"/>
        <v>0.6</v>
      </c>
      <c r="F140" s="67">
        <f t="shared" si="7"/>
        <v>0.67272727272727273</v>
      </c>
      <c r="G140" s="67">
        <f t="shared" si="7"/>
        <v>0.58181818181818179</v>
      </c>
      <c r="H140" s="67">
        <f t="shared" si="7"/>
        <v>0.69090909090909092</v>
      </c>
      <c r="I140" s="67">
        <f t="shared" si="7"/>
        <v>0.69090909090909092</v>
      </c>
      <c r="J140" s="67">
        <f t="shared" si="7"/>
        <v>0.72727272727272729</v>
      </c>
    </row>
    <row r="141" spans="1:10">
      <c r="A141" s="122"/>
      <c r="B141" s="46" t="s">
        <v>10</v>
      </c>
      <c r="C141" s="24"/>
      <c r="D141" s="19">
        <v>1</v>
      </c>
      <c r="E141" s="19">
        <v>1</v>
      </c>
      <c r="F141" s="9">
        <v>1</v>
      </c>
      <c r="G141" s="9">
        <v>0.5</v>
      </c>
      <c r="H141" s="9">
        <v>1</v>
      </c>
      <c r="I141" s="9">
        <v>0.5</v>
      </c>
      <c r="J141" s="9">
        <v>0.9</v>
      </c>
    </row>
    <row r="142" spans="1:10">
      <c r="A142" s="128" t="s">
        <v>93</v>
      </c>
      <c r="B142" s="74" t="s">
        <v>9</v>
      </c>
      <c r="C142" s="75"/>
      <c r="D142" s="76">
        <v>1</v>
      </c>
      <c r="E142" s="76">
        <v>1</v>
      </c>
      <c r="F142" s="73">
        <v>3</v>
      </c>
      <c r="G142" s="73">
        <v>2</v>
      </c>
      <c r="H142" s="73">
        <v>4</v>
      </c>
      <c r="I142" s="147" t="s">
        <v>64</v>
      </c>
      <c r="J142" s="147" t="s">
        <v>106</v>
      </c>
    </row>
    <row r="143" spans="1:10">
      <c r="A143" s="130" t="s">
        <v>94</v>
      </c>
      <c r="B143" s="46" t="s">
        <v>13</v>
      </c>
      <c r="C143" s="24"/>
      <c r="D143" s="37">
        <v>22</v>
      </c>
      <c r="E143" s="37">
        <v>17</v>
      </c>
      <c r="F143" s="3">
        <v>17</v>
      </c>
      <c r="G143" s="3">
        <v>15</v>
      </c>
      <c r="H143" s="3">
        <v>18</v>
      </c>
      <c r="I143" s="25" t="s">
        <v>380</v>
      </c>
      <c r="J143" s="25" t="s">
        <v>568</v>
      </c>
    </row>
    <row r="144" spans="1:10" ht="15.75" customHeight="1">
      <c r="A144" s="122"/>
      <c r="B144" s="46" t="s">
        <v>15</v>
      </c>
      <c r="C144" s="24"/>
      <c r="D144" s="37">
        <v>22</v>
      </c>
      <c r="E144" s="37">
        <v>17</v>
      </c>
      <c r="F144" s="25" t="s">
        <v>182</v>
      </c>
      <c r="G144" s="3">
        <v>15</v>
      </c>
      <c r="H144" s="3" t="s">
        <v>183</v>
      </c>
      <c r="I144" s="25" t="s">
        <v>242</v>
      </c>
      <c r="J144" s="25" t="s">
        <v>569</v>
      </c>
    </row>
    <row r="145" spans="1:10" ht="15.75" customHeight="1">
      <c r="A145" s="122"/>
      <c r="B145" s="46" t="s">
        <v>184</v>
      </c>
      <c r="C145" s="24"/>
      <c r="D145" s="72">
        <f>D143/25</f>
        <v>0.88</v>
      </c>
      <c r="E145" s="72">
        <f>E143/25</f>
        <v>0.68</v>
      </c>
      <c r="F145" s="72">
        <f>F143/25</f>
        <v>0.68</v>
      </c>
      <c r="G145" s="72">
        <f>G143/25</f>
        <v>0.6</v>
      </c>
      <c r="H145" s="67">
        <f>H143/25</f>
        <v>0.72</v>
      </c>
      <c r="I145" s="67">
        <f t="shared" ref="I145:J145" si="8">I143/25</f>
        <v>0.68</v>
      </c>
      <c r="J145" s="67">
        <f t="shared" si="8"/>
        <v>0.72</v>
      </c>
    </row>
    <row r="146" spans="1:10">
      <c r="A146" s="122" t="s">
        <v>96</v>
      </c>
      <c r="B146" s="46" t="s">
        <v>13</v>
      </c>
      <c r="C146" s="24"/>
      <c r="D146" s="37">
        <v>12</v>
      </c>
      <c r="E146" s="37">
        <v>9</v>
      </c>
      <c r="F146" s="3">
        <v>11</v>
      </c>
      <c r="G146" s="3">
        <v>10</v>
      </c>
      <c r="H146" s="3">
        <v>10</v>
      </c>
      <c r="I146" s="25" t="s">
        <v>198</v>
      </c>
      <c r="J146" s="25" t="s">
        <v>110</v>
      </c>
    </row>
    <row r="147" spans="1:10">
      <c r="A147" s="122"/>
      <c r="B147" s="46" t="s">
        <v>15</v>
      </c>
      <c r="C147" s="24"/>
      <c r="D147" s="24">
        <v>12</v>
      </c>
      <c r="E147" s="24">
        <v>9</v>
      </c>
      <c r="F147" s="25" t="s">
        <v>185</v>
      </c>
      <c r="G147" s="25" t="s">
        <v>186</v>
      </c>
      <c r="H147" s="25" t="s">
        <v>187</v>
      </c>
      <c r="I147" s="25" t="s">
        <v>301</v>
      </c>
      <c r="J147" s="25" t="s">
        <v>196</v>
      </c>
    </row>
    <row r="148" spans="1:10">
      <c r="A148" s="122"/>
      <c r="B148" s="46" t="s">
        <v>188</v>
      </c>
      <c r="C148" s="24"/>
      <c r="D148" s="72">
        <f>D146/16</f>
        <v>0.75</v>
      </c>
      <c r="E148" s="72">
        <f>E146/16</f>
        <v>0.5625</v>
      </c>
      <c r="F148" s="72">
        <f>F146/16</f>
        <v>0.6875</v>
      </c>
      <c r="G148" s="72">
        <f>G146/16</f>
        <v>0.625</v>
      </c>
      <c r="H148" s="67">
        <f>H146/16</f>
        <v>0.625</v>
      </c>
      <c r="I148" s="67">
        <f t="shared" ref="I148:J148" si="9">I146/16</f>
        <v>0.6875</v>
      </c>
      <c r="J148" s="67">
        <f t="shared" si="9"/>
        <v>0.75</v>
      </c>
    </row>
    <row r="149" spans="1:10">
      <c r="A149" s="122" t="s">
        <v>98</v>
      </c>
      <c r="B149" s="46" t="s">
        <v>13</v>
      </c>
      <c r="C149" s="24"/>
      <c r="D149" s="37">
        <v>14</v>
      </c>
      <c r="E149" s="37">
        <v>7</v>
      </c>
      <c r="F149" s="3">
        <v>9</v>
      </c>
      <c r="G149" s="3">
        <v>7</v>
      </c>
      <c r="H149" s="3">
        <v>10</v>
      </c>
      <c r="I149" s="25" t="s">
        <v>106</v>
      </c>
      <c r="J149" s="25" t="s">
        <v>106</v>
      </c>
    </row>
    <row r="150" spans="1:10">
      <c r="A150" s="122"/>
      <c r="B150" s="46" t="s">
        <v>15</v>
      </c>
      <c r="C150" s="24"/>
      <c r="D150" s="37">
        <v>14</v>
      </c>
      <c r="E150" s="37">
        <v>7</v>
      </c>
      <c r="F150" s="25" t="s">
        <v>189</v>
      </c>
      <c r="G150" s="25" t="s">
        <v>190</v>
      </c>
      <c r="H150" s="25" t="s">
        <v>191</v>
      </c>
      <c r="I150" s="25" t="s">
        <v>556</v>
      </c>
      <c r="J150" s="25" t="s">
        <v>97</v>
      </c>
    </row>
    <row r="151" spans="1:10" ht="15" thickBot="1">
      <c r="A151" s="129"/>
      <c r="B151" s="80" t="s">
        <v>192</v>
      </c>
      <c r="C151" s="80"/>
      <c r="D151" s="81">
        <f>D149/14</f>
        <v>1</v>
      </c>
      <c r="E151" s="81">
        <f>E149/14</f>
        <v>0.5</v>
      </c>
      <c r="F151" s="81">
        <f>F149/14</f>
        <v>0.6428571428571429</v>
      </c>
      <c r="G151" s="81">
        <f>G149/14</f>
        <v>0.5</v>
      </c>
      <c r="H151" s="67">
        <f>H149/14</f>
        <v>0.7142857142857143</v>
      </c>
      <c r="I151" s="67">
        <f t="shared" ref="I151:J151" si="10">I149/14</f>
        <v>0.7142857142857143</v>
      </c>
      <c r="J151" s="67">
        <f t="shared" si="10"/>
        <v>0.7142857142857143</v>
      </c>
    </row>
    <row r="152" spans="1:10">
      <c r="A152" s="127" t="s">
        <v>101</v>
      </c>
      <c r="B152" s="77" t="s">
        <v>12</v>
      </c>
      <c r="C152" s="78"/>
      <c r="D152" s="79">
        <v>1</v>
      </c>
      <c r="E152" s="79">
        <v>1</v>
      </c>
      <c r="F152" s="77">
        <v>3</v>
      </c>
      <c r="G152" s="77">
        <v>2</v>
      </c>
      <c r="H152" s="42">
        <v>4</v>
      </c>
      <c r="I152" s="51" t="s">
        <v>68</v>
      </c>
      <c r="J152" s="51" t="s">
        <v>106</v>
      </c>
    </row>
    <row r="153" spans="1:10">
      <c r="A153" s="122"/>
      <c r="B153" s="47" t="s">
        <v>13</v>
      </c>
      <c r="C153" s="24"/>
      <c r="D153" s="18">
        <v>181</v>
      </c>
      <c r="E153" s="18">
        <v>164</v>
      </c>
      <c r="F153" s="3">
        <v>169</v>
      </c>
      <c r="G153" s="3">
        <v>162</v>
      </c>
      <c r="H153" s="3">
        <v>179</v>
      </c>
      <c r="I153" s="25" t="s">
        <v>557</v>
      </c>
      <c r="J153" s="25" t="s">
        <v>552</v>
      </c>
    </row>
    <row r="154" spans="1:10">
      <c r="A154" s="122"/>
      <c r="B154" s="47" t="s">
        <v>15</v>
      </c>
      <c r="C154" s="24"/>
      <c r="D154" s="18">
        <v>181</v>
      </c>
      <c r="E154" s="18">
        <v>164</v>
      </c>
      <c r="F154" s="3" t="s">
        <v>193</v>
      </c>
      <c r="G154" s="3" t="s">
        <v>194</v>
      </c>
      <c r="H154" s="3" t="s">
        <v>195</v>
      </c>
      <c r="I154" s="25" t="s">
        <v>558</v>
      </c>
      <c r="J154" s="25" t="s">
        <v>570</v>
      </c>
    </row>
    <row r="155" spans="1:10">
      <c r="A155" s="122"/>
      <c r="B155" s="47" t="s">
        <v>168</v>
      </c>
      <c r="C155" s="24"/>
      <c r="D155" s="72">
        <f t="shared" ref="D155:J155" si="11">(D158+D161+D164)/50</f>
        <v>0.82</v>
      </c>
      <c r="E155" s="72">
        <f t="shared" si="11"/>
        <v>0.7</v>
      </c>
      <c r="F155" s="72">
        <f t="shared" si="11"/>
        <v>0.72</v>
      </c>
      <c r="G155" s="72">
        <f t="shared" si="11"/>
        <v>0.64</v>
      </c>
      <c r="H155" s="67">
        <f t="shared" si="11"/>
        <v>0.78</v>
      </c>
      <c r="I155" s="67">
        <f t="shared" si="11"/>
        <v>0.7</v>
      </c>
      <c r="J155" s="67">
        <f t="shared" si="11"/>
        <v>0.72</v>
      </c>
    </row>
    <row r="156" spans="1:10">
      <c r="A156" s="122"/>
      <c r="B156" s="46" t="s">
        <v>10</v>
      </c>
      <c r="C156" s="24"/>
      <c r="D156" s="19">
        <v>1</v>
      </c>
      <c r="E156" s="19">
        <v>0</v>
      </c>
      <c r="F156" s="9">
        <v>1</v>
      </c>
      <c r="G156" s="9">
        <v>0.5</v>
      </c>
      <c r="H156" s="9">
        <v>1</v>
      </c>
      <c r="I156" s="9">
        <v>0.64</v>
      </c>
      <c r="J156" s="25" t="s">
        <v>562</v>
      </c>
    </row>
    <row r="157" spans="1:10">
      <c r="A157" s="128" t="s">
        <v>104</v>
      </c>
      <c r="B157" s="74" t="s">
        <v>9</v>
      </c>
      <c r="C157" s="75"/>
      <c r="D157" s="76">
        <v>1</v>
      </c>
      <c r="E157" s="76">
        <v>1</v>
      </c>
      <c r="F157" s="88" t="s">
        <v>153</v>
      </c>
      <c r="G157" s="75">
        <v>2</v>
      </c>
      <c r="H157" s="73">
        <v>4</v>
      </c>
      <c r="I157" s="147" t="s">
        <v>64</v>
      </c>
      <c r="J157" s="147" t="s">
        <v>106</v>
      </c>
    </row>
    <row r="158" spans="1:10">
      <c r="A158" s="122" t="s">
        <v>105</v>
      </c>
      <c r="B158" s="46" t="s">
        <v>13</v>
      </c>
      <c r="C158" s="24"/>
      <c r="D158" s="37">
        <v>12</v>
      </c>
      <c r="E158" s="37">
        <v>13</v>
      </c>
      <c r="F158" s="25">
        <v>12</v>
      </c>
      <c r="G158" s="3">
        <v>10</v>
      </c>
      <c r="H158" s="3">
        <v>12</v>
      </c>
      <c r="I158" s="25" t="s">
        <v>106</v>
      </c>
      <c r="J158" s="25" t="s">
        <v>106</v>
      </c>
    </row>
    <row r="159" spans="1:10" ht="15.75" customHeight="1">
      <c r="A159" s="122"/>
      <c r="B159" s="46" t="s">
        <v>15</v>
      </c>
      <c r="C159" s="24"/>
      <c r="D159" s="37">
        <v>12</v>
      </c>
      <c r="E159" s="37">
        <v>13</v>
      </c>
      <c r="F159" s="25" t="s">
        <v>196</v>
      </c>
      <c r="G159" s="25" t="s">
        <v>197</v>
      </c>
      <c r="H159" s="25" t="s">
        <v>170</v>
      </c>
      <c r="I159" s="25" t="s">
        <v>97</v>
      </c>
      <c r="J159" s="25" t="s">
        <v>147</v>
      </c>
    </row>
    <row r="160" spans="1:10" ht="15.75" customHeight="1">
      <c r="A160" s="122"/>
      <c r="B160" s="46" t="s">
        <v>188</v>
      </c>
      <c r="C160" s="24"/>
      <c r="D160" s="72">
        <f>D158/16</f>
        <v>0.75</v>
      </c>
      <c r="E160" s="72">
        <f>E158/16</f>
        <v>0.8125</v>
      </c>
      <c r="F160" s="72">
        <f>F158/16</f>
        <v>0.75</v>
      </c>
      <c r="G160" s="72">
        <f>G158/16</f>
        <v>0.625</v>
      </c>
      <c r="H160" s="67">
        <f>H158/16</f>
        <v>0.75</v>
      </c>
      <c r="I160" s="67">
        <f t="shared" ref="I160:J160" si="12">I158/16</f>
        <v>0.625</v>
      </c>
      <c r="J160" s="67">
        <f t="shared" si="12"/>
        <v>0.625</v>
      </c>
    </row>
    <row r="161" spans="1:10">
      <c r="A161" s="122" t="s">
        <v>107</v>
      </c>
      <c r="B161" s="46" t="s">
        <v>13</v>
      </c>
      <c r="C161" s="24"/>
      <c r="D161" s="37">
        <v>14</v>
      </c>
      <c r="E161" s="37">
        <v>10</v>
      </c>
      <c r="F161" s="25" t="s">
        <v>198</v>
      </c>
      <c r="G161" s="3">
        <v>12</v>
      </c>
      <c r="H161" s="3">
        <v>14</v>
      </c>
      <c r="I161" s="25" t="s">
        <v>64</v>
      </c>
      <c r="J161" s="25" t="s">
        <v>64</v>
      </c>
    </row>
    <row r="162" spans="1:10">
      <c r="A162" s="122"/>
      <c r="B162" s="46" t="s">
        <v>15</v>
      </c>
      <c r="C162" s="24"/>
      <c r="D162" s="24">
        <v>14</v>
      </c>
      <c r="E162" s="24">
        <v>10</v>
      </c>
      <c r="F162" s="25" t="s">
        <v>199</v>
      </c>
      <c r="G162" s="25" t="s">
        <v>200</v>
      </c>
      <c r="H162" s="25" t="s">
        <v>201</v>
      </c>
      <c r="I162" s="25" t="s">
        <v>69</v>
      </c>
      <c r="J162" s="25" t="s">
        <v>571</v>
      </c>
    </row>
    <row r="163" spans="1:10">
      <c r="A163" s="122"/>
      <c r="B163" s="46" t="s">
        <v>202</v>
      </c>
      <c r="C163" s="24"/>
      <c r="D163" s="72">
        <f>D161/17</f>
        <v>0.82352941176470584</v>
      </c>
      <c r="E163" s="72">
        <f>E161/17</f>
        <v>0.58823529411764708</v>
      </c>
      <c r="F163" s="72">
        <f>F161/17</f>
        <v>0.6470588235294118</v>
      </c>
      <c r="G163" s="72">
        <f>G161/17</f>
        <v>0.70588235294117652</v>
      </c>
      <c r="H163" s="67">
        <f>H161/17</f>
        <v>0.82352941176470584</v>
      </c>
      <c r="I163" s="67">
        <f t="shared" ref="I163:J163" si="13">I161/17</f>
        <v>0.76470588235294112</v>
      </c>
      <c r="J163" s="67">
        <f t="shared" si="13"/>
        <v>0.76470588235294112</v>
      </c>
    </row>
    <row r="164" spans="1:10">
      <c r="A164" s="122" t="s">
        <v>109</v>
      </c>
      <c r="B164" s="46" t="s">
        <v>13</v>
      </c>
      <c r="C164" s="24"/>
      <c r="D164" s="37">
        <v>15</v>
      </c>
      <c r="E164" s="37">
        <v>12</v>
      </c>
      <c r="F164" s="25" t="s">
        <v>64</v>
      </c>
      <c r="G164" s="3">
        <v>10</v>
      </c>
      <c r="H164" s="3">
        <v>13</v>
      </c>
      <c r="I164" s="25" t="s">
        <v>110</v>
      </c>
      <c r="J164" s="25" t="s">
        <v>64</v>
      </c>
    </row>
    <row r="165" spans="1:10">
      <c r="A165" s="122"/>
      <c r="B165" s="46" t="s">
        <v>15</v>
      </c>
      <c r="C165" s="24"/>
      <c r="D165" s="24">
        <v>15</v>
      </c>
      <c r="E165" s="24">
        <v>12</v>
      </c>
      <c r="F165" s="25" t="s">
        <v>203</v>
      </c>
      <c r="G165" s="25" t="s">
        <v>197</v>
      </c>
      <c r="H165" s="25" t="s">
        <v>111</v>
      </c>
      <c r="I165" s="25" t="s">
        <v>301</v>
      </c>
      <c r="J165" s="25" t="s">
        <v>572</v>
      </c>
    </row>
    <row r="166" spans="1:10" ht="15" thickBot="1">
      <c r="A166" s="131"/>
      <c r="B166" s="132" t="s">
        <v>202</v>
      </c>
      <c r="C166" s="133"/>
      <c r="D166" s="134">
        <f>D164/17</f>
        <v>0.88235294117647056</v>
      </c>
      <c r="E166" s="134">
        <f>E164/17</f>
        <v>0.70588235294117652</v>
      </c>
      <c r="F166" s="134">
        <f>F164/17</f>
        <v>0.76470588235294112</v>
      </c>
      <c r="G166" s="134">
        <f>G164/17</f>
        <v>0.58823529411764708</v>
      </c>
      <c r="H166" s="67">
        <f>H164/17</f>
        <v>0.76470588235294112</v>
      </c>
      <c r="I166" s="67">
        <f t="shared" ref="I166:J166" si="14">I164/17</f>
        <v>0.70588235294117652</v>
      </c>
      <c r="J166" s="67">
        <f t="shared" si="14"/>
        <v>0.76470588235294112</v>
      </c>
    </row>
    <row r="167" spans="1:10" ht="16" customHeight="1">
      <c r="A167" s="4"/>
      <c r="B167" s="50"/>
      <c r="C167" s="35"/>
      <c r="D167" s="35"/>
      <c r="E167" s="35"/>
    </row>
    <row r="168" spans="1:10">
      <c r="A168" s="4"/>
      <c r="B168" s="20"/>
      <c r="C168" s="35"/>
      <c r="D168" s="35"/>
      <c r="E168" s="35"/>
    </row>
    <row r="169" spans="1:10">
      <c r="A169" s="4"/>
      <c r="B169" s="20"/>
      <c r="C169" s="35"/>
      <c r="D169" s="35"/>
      <c r="E169" s="35"/>
    </row>
    <row r="170" spans="1:10" ht="15">
      <c r="A170" s="27" t="s">
        <v>204</v>
      </c>
      <c r="B170" s="3"/>
      <c r="C170" s="7" t="s">
        <v>2</v>
      </c>
      <c r="D170" s="7" t="s">
        <v>3</v>
      </c>
      <c r="E170" s="7" t="s">
        <v>4</v>
      </c>
      <c r="F170" s="52" t="s">
        <v>5</v>
      </c>
      <c r="G170" s="52" t="s">
        <v>113</v>
      </c>
      <c r="H170" s="52" t="s">
        <v>114</v>
      </c>
      <c r="I170" s="52" t="s">
        <v>521</v>
      </c>
      <c r="J170" s="52" t="s">
        <v>522</v>
      </c>
    </row>
    <row r="171" spans="1:10" ht="15" customHeight="1">
      <c r="A171" s="42" t="s">
        <v>8</v>
      </c>
      <c r="B171" s="2" t="s">
        <v>12</v>
      </c>
      <c r="C171" s="2">
        <v>8</v>
      </c>
      <c r="D171" s="2">
        <v>15</v>
      </c>
      <c r="E171" s="2">
        <v>8</v>
      </c>
      <c r="F171" s="2">
        <v>16</v>
      </c>
      <c r="G171" s="2">
        <v>3</v>
      </c>
      <c r="H171" s="2">
        <v>8</v>
      </c>
      <c r="I171" s="2">
        <v>2</v>
      </c>
      <c r="J171" s="2">
        <v>19</v>
      </c>
    </row>
    <row r="172" spans="1:10">
      <c r="A172" s="3"/>
      <c r="B172" s="8" t="s">
        <v>10</v>
      </c>
      <c r="C172" s="9">
        <v>0.83</v>
      </c>
      <c r="D172" s="9">
        <v>0.8</v>
      </c>
      <c r="E172" s="9">
        <v>0.38</v>
      </c>
      <c r="F172" s="9">
        <v>0.94</v>
      </c>
      <c r="G172" s="9">
        <v>1</v>
      </c>
      <c r="H172" s="9">
        <v>0.88</v>
      </c>
      <c r="I172" s="9">
        <v>0.5</v>
      </c>
      <c r="J172" s="67">
        <f>12/19</f>
        <v>0.63157894736842102</v>
      </c>
    </row>
    <row r="173" spans="1:10">
      <c r="A173" s="4"/>
      <c r="B173" s="20"/>
      <c r="C173" s="21"/>
      <c r="D173" s="21"/>
      <c r="E173" s="21"/>
    </row>
    <row r="174" spans="1:10">
      <c r="A174" s="4"/>
      <c r="B174" s="20"/>
      <c r="C174" s="21"/>
      <c r="D174" s="21"/>
      <c r="E174" s="21"/>
    </row>
    <row r="175" spans="1:10">
      <c r="A175" s="6"/>
    </row>
    <row r="176" spans="1:10" ht="15">
      <c r="A176" s="27" t="s">
        <v>205</v>
      </c>
      <c r="B176" s="3"/>
      <c r="C176" s="7" t="s">
        <v>2</v>
      </c>
      <c r="D176" s="7" t="s">
        <v>3</v>
      </c>
      <c r="E176" s="7" t="s">
        <v>4</v>
      </c>
      <c r="F176" s="52" t="s">
        <v>5</v>
      </c>
      <c r="G176" s="52" t="s">
        <v>490</v>
      </c>
      <c r="H176" s="52" t="s">
        <v>114</v>
      </c>
      <c r="I176" s="52" t="s">
        <v>521</v>
      </c>
      <c r="J176" s="52" t="s">
        <v>522</v>
      </c>
    </row>
    <row r="177" spans="1:10">
      <c r="A177" s="2" t="s">
        <v>206</v>
      </c>
      <c r="B177" s="2" t="s">
        <v>12</v>
      </c>
      <c r="C177" s="2">
        <v>2</v>
      </c>
      <c r="D177" s="2">
        <v>2</v>
      </c>
      <c r="E177" s="2">
        <v>2</v>
      </c>
      <c r="F177" s="2"/>
      <c r="G177" s="2"/>
      <c r="H177" s="2" t="s">
        <v>485</v>
      </c>
      <c r="I177" s="2">
        <v>1</v>
      </c>
      <c r="J177" s="2">
        <v>3</v>
      </c>
    </row>
    <row r="178" spans="1:10">
      <c r="A178" s="3"/>
      <c r="B178" s="3" t="s">
        <v>13</v>
      </c>
      <c r="C178" s="3">
        <v>169</v>
      </c>
      <c r="D178" s="3">
        <v>167</v>
      </c>
      <c r="E178" s="3">
        <v>164</v>
      </c>
      <c r="F178" s="3"/>
      <c r="G178" s="3"/>
      <c r="H178" s="3" t="s">
        <v>486</v>
      </c>
      <c r="I178" s="3">
        <v>160</v>
      </c>
      <c r="J178" s="3">
        <v>167</v>
      </c>
    </row>
    <row r="179" spans="1:10">
      <c r="A179" s="3"/>
      <c r="B179" s="3" t="s">
        <v>15</v>
      </c>
      <c r="C179" s="3" t="s">
        <v>207</v>
      </c>
      <c r="D179" s="3" t="s">
        <v>208</v>
      </c>
      <c r="E179" s="3" t="s">
        <v>209</v>
      </c>
      <c r="F179" s="3"/>
      <c r="G179" s="3"/>
      <c r="H179" s="3" t="s">
        <v>486</v>
      </c>
      <c r="I179" s="3">
        <v>160</v>
      </c>
      <c r="J179" s="3" t="s">
        <v>209</v>
      </c>
    </row>
    <row r="180" spans="1:10">
      <c r="A180" s="3"/>
      <c r="B180" s="8" t="s">
        <v>10</v>
      </c>
      <c r="C180" s="9">
        <v>1</v>
      </c>
      <c r="D180" s="9">
        <v>1</v>
      </c>
      <c r="E180" s="9">
        <v>0</v>
      </c>
      <c r="F180" s="3"/>
      <c r="G180" s="3"/>
      <c r="H180" s="3" t="s">
        <v>487</v>
      </c>
      <c r="I180" s="3">
        <v>0</v>
      </c>
      <c r="J180" s="9">
        <v>0.33</v>
      </c>
    </row>
    <row r="181" spans="1:10">
      <c r="A181" s="3" t="s">
        <v>210</v>
      </c>
      <c r="B181" s="8" t="s">
        <v>9</v>
      </c>
      <c r="C181" s="24">
        <v>1</v>
      </c>
      <c r="D181" s="24">
        <v>2</v>
      </c>
      <c r="E181" s="37">
        <v>2</v>
      </c>
      <c r="F181" s="3"/>
      <c r="G181" s="3"/>
      <c r="H181" s="3" t="s">
        <v>485</v>
      </c>
      <c r="I181" s="3">
        <v>1</v>
      </c>
      <c r="J181" s="3">
        <v>3</v>
      </c>
    </row>
    <row r="182" spans="1:10">
      <c r="A182" s="8" t="s">
        <v>211</v>
      </c>
      <c r="B182" s="8" t="s">
        <v>13</v>
      </c>
      <c r="C182" s="24">
        <v>51</v>
      </c>
      <c r="D182" s="24">
        <v>51</v>
      </c>
      <c r="E182" s="37">
        <v>54</v>
      </c>
      <c r="F182" s="3"/>
      <c r="G182" s="3"/>
      <c r="H182" s="3" t="s">
        <v>488</v>
      </c>
      <c r="I182" s="3">
        <v>46</v>
      </c>
      <c r="J182" s="3">
        <v>52</v>
      </c>
    </row>
    <row r="183" spans="1:10">
      <c r="A183" s="3"/>
      <c r="B183" s="8" t="s">
        <v>15</v>
      </c>
      <c r="C183" s="24">
        <v>51</v>
      </c>
      <c r="D183" s="24" t="s">
        <v>212</v>
      </c>
      <c r="E183" s="37" t="s">
        <v>213</v>
      </c>
      <c r="F183" s="3"/>
      <c r="G183" s="3"/>
      <c r="H183" s="3" t="s">
        <v>488</v>
      </c>
      <c r="I183" s="3">
        <v>46</v>
      </c>
      <c r="J183" s="3" t="s">
        <v>573</v>
      </c>
    </row>
    <row r="184" spans="1:10" ht="15" customHeight="1">
      <c r="A184" s="8" t="s">
        <v>214</v>
      </c>
      <c r="B184" s="8" t="s">
        <v>13</v>
      </c>
      <c r="C184" s="24">
        <v>28</v>
      </c>
      <c r="D184" s="24">
        <v>32</v>
      </c>
      <c r="E184" s="37">
        <v>23</v>
      </c>
      <c r="F184" s="3"/>
      <c r="G184" s="3"/>
      <c r="H184" s="3" t="s">
        <v>489</v>
      </c>
      <c r="I184" s="3">
        <v>21</v>
      </c>
      <c r="J184" s="3">
        <v>25</v>
      </c>
    </row>
    <row r="185" spans="1:10">
      <c r="A185" s="3"/>
      <c r="B185" s="8" t="s">
        <v>15</v>
      </c>
      <c r="C185" s="24">
        <v>28</v>
      </c>
      <c r="D185" s="24" t="s">
        <v>215</v>
      </c>
      <c r="E185" s="37" t="s">
        <v>216</v>
      </c>
      <c r="F185" s="3"/>
      <c r="G185" s="3"/>
      <c r="H185" s="3" t="s">
        <v>489</v>
      </c>
      <c r="I185" s="3">
        <v>21</v>
      </c>
      <c r="J185" s="3" t="s">
        <v>447</v>
      </c>
    </row>
    <row r="186" spans="1:10">
      <c r="A186" s="4"/>
      <c r="B186" s="20"/>
      <c r="C186" s="35"/>
      <c r="D186" s="35"/>
      <c r="E186" s="35"/>
    </row>
    <row r="187" spans="1:10">
      <c r="A187" s="4"/>
      <c r="B187" s="20"/>
      <c r="C187" s="35"/>
      <c r="D187" s="35"/>
      <c r="E187" s="35"/>
    </row>
    <row r="188" spans="1:10">
      <c r="A188" s="4"/>
      <c r="B188" s="20"/>
      <c r="C188" s="35"/>
      <c r="D188" s="35"/>
      <c r="E188" s="35"/>
    </row>
    <row r="189" spans="1:10" ht="15">
      <c r="A189" s="27" t="s">
        <v>217</v>
      </c>
      <c r="B189" s="3"/>
      <c r="C189" s="7" t="s">
        <v>2</v>
      </c>
      <c r="D189" s="7" t="s">
        <v>3</v>
      </c>
      <c r="E189" s="7" t="s">
        <v>4</v>
      </c>
      <c r="F189" s="7" t="s">
        <v>5</v>
      </c>
      <c r="G189" s="52" t="s">
        <v>113</v>
      </c>
      <c r="H189" s="52" t="s">
        <v>114</v>
      </c>
      <c r="I189" s="52" t="s">
        <v>521</v>
      </c>
      <c r="J189" s="52" t="s">
        <v>522</v>
      </c>
    </row>
    <row r="190" spans="1:10">
      <c r="A190" s="2" t="s">
        <v>218</v>
      </c>
      <c r="B190" s="2" t="s">
        <v>12</v>
      </c>
      <c r="C190" s="2"/>
      <c r="D190" s="2">
        <v>7</v>
      </c>
      <c r="E190" s="2"/>
      <c r="F190" s="2">
        <v>11</v>
      </c>
      <c r="G190" s="2"/>
      <c r="H190" s="2">
        <v>4</v>
      </c>
      <c r="I190" s="2">
        <v>0</v>
      </c>
      <c r="J190" s="2">
        <v>8</v>
      </c>
    </row>
    <row r="191" spans="1:10">
      <c r="A191" s="3"/>
      <c r="B191" s="3" t="s">
        <v>13</v>
      </c>
      <c r="C191" s="3"/>
      <c r="D191" s="3">
        <v>165</v>
      </c>
      <c r="E191" s="3"/>
      <c r="F191" s="3">
        <v>162</v>
      </c>
      <c r="G191" s="3"/>
      <c r="H191" s="3">
        <v>162</v>
      </c>
      <c r="I191" s="3"/>
      <c r="J191" s="3">
        <v>166</v>
      </c>
    </row>
    <row r="192" spans="1:10">
      <c r="A192" s="3"/>
      <c r="B192" s="3" t="s">
        <v>15</v>
      </c>
      <c r="C192" s="3"/>
      <c r="D192" s="3" t="s">
        <v>219</v>
      </c>
      <c r="E192" s="3"/>
      <c r="F192" s="3" t="s">
        <v>220</v>
      </c>
      <c r="G192" s="3"/>
      <c r="H192" s="3" t="s">
        <v>491</v>
      </c>
      <c r="I192" s="3"/>
      <c r="J192" s="3" t="s">
        <v>574</v>
      </c>
    </row>
    <row r="193" spans="1:10">
      <c r="A193" s="3"/>
      <c r="B193" s="8" t="s">
        <v>10</v>
      </c>
      <c r="C193" s="3"/>
      <c r="D193" s="9">
        <v>0.86</v>
      </c>
      <c r="E193" s="3"/>
      <c r="F193" s="9">
        <v>1</v>
      </c>
      <c r="G193" s="3"/>
      <c r="H193" s="9">
        <v>1</v>
      </c>
      <c r="I193" s="3"/>
      <c r="J193" s="9">
        <v>1</v>
      </c>
    </row>
    <row r="194" spans="1:10">
      <c r="A194" s="3" t="s">
        <v>221</v>
      </c>
      <c r="B194" s="8" t="s">
        <v>9</v>
      </c>
      <c r="C194" s="24"/>
      <c r="D194" s="24">
        <v>6</v>
      </c>
      <c r="E194" s="37"/>
      <c r="F194" s="3">
        <v>11</v>
      </c>
      <c r="G194" s="3"/>
      <c r="H194" s="3">
        <v>4</v>
      </c>
      <c r="I194" s="3"/>
      <c r="J194" s="3">
        <v>8</v>
      </c>
    </row>
    <row r="195" spans="1:10">
      <c r="A195" s="8" t="s">
        <v>222</v>
      </c>
      <c r="B195" s="8" t="s">
        <v>13</v>
      </c>
      <c r="C195" s="24"/>
      <c r="D195" s="24">
        <v>9</v>
      </c>
      <c r="E195" s="37"/>
      <c r="F195" s="3">
        <v>9</v>
      </c>
      <c r="G195" s="3"/>
      <c r="H195" s="3">
        <v>9.25</v>
      </c>
      <c r="I195" s="3"/>
      <c r="J195" s="24">
        <v>10</v>
      </c>
    </row>
    <row r="196" spans="1:10">
      <c r="A196" s="3"/>
      <c r="B196" s="8" t="s">
        <v>15</v>
      </c>
      <c r="C196" s="24"/>
      <c r="D196" s="25" t="s">
        <v>173</v>
      </c>
      <c r="E196" s="37"/>
      <c r="F196" s="25" t="s">
        <v>223</v>
      </c>
      <c r="G196" s="3"/>
      <c r="H196" s="25" t="s">
        <v>338</v>
      </c>
      <c r="I196" s="3"/>
      <c r="J196" s="25" t="s">
        <v>189</v>
      </c>
    </row>
    <row r="197" spans="1:10">
      <c r="A197" s="3" t="s">
        <v>224</v>
      </c>
      <c r="B197" s="8" t="s">
        <v>13</v>
      </c>
      <c r="C197" s="24"/>
      <c r="D197" s="24">
        <v>12</v>
      </c>
      <c r="E197" s="37"/>
      <c r="F197" s="3">
        <v>11</v>
      </c>
      <c r="G197" s="3"/>
      <c r="H197" s="3">
        <v>11.75</v>
      </c>
      <c r="I197" s="3"/>
      <c r="J197" s="3">
        <v>12</v>
      </c>
    </row>
    <row r="198" spans="1:10">
      <c r="A198" s="3"/>
      <c r="B198" s="8" t="s">
        <v>15</v>
      </c>
      <c r="C198" s="24"/>
      <c r="D198" s="25" t="s">
        <v>225</v>
      </c>
      <c r="E198" s="37"/>
      <c r="F198" s="25" t="s">
        <v>147</v>
      </c>
      <c r="G198" s="3"/>
      <c r="H198" s="25" t="s">
        <v>335</v>
      </c>
      <c r="I198" s="3"/>
      <c r="J198" s="25" t="s">
        <v>67</v>
      </c>
    </row>
    <row r="199" spans="1:10">
      <c r="A199" s="3" t="s">
        <v>226</v>
      </c>
      <c r="B199" s="8" t="s">
        <v>13</v>
      </c>
      <c r="C199" s="24"/>
      <c r="D199" s="24">
        <v>35</v>
      </c>
      <c r="E199" s="37"/>
      <c r="F199" s="56">
        <v>15</v>
      </c>
      <c r="G199" s="3"/>
      <c r="H199" s="97">
        <v>15.5</v>
      </c>
      <c r="I199" s="3"/>
      <c r="J199" s="3">
        <v>16</v>
      </c>
    </row>
    <row r="200" spans="1:10">
      <c r="A200" s="3"/>
      <c r="B200" s="8" t="s">
        <v>15</v>
      </c>
      <c r="C200" s="24"/>
      <c r="D200" s="24" t="s">
        <v>227</v>
      </c>
      <c r="E200" s="37"/>
      <c r="F200" s="25" t="s">
        <v>228</v>
      </c>
      <c r="G200" s="3"/>
      <c r="H200" s="3" t="s">
        <v>492</v>
      </c>
      <c r="I200" s="3"/>
      <c r="J200" s="25" t="s">
        <v>150</v>
      </c>
    </row>
    <row r="201" spans="1:10" ht="14.25" customHeight="1">
      <c r="A201" s="8" t="s">
        <v>229</v>
      </c>
      <c r="B201" s="8" t="s">
        <v>13</v>
      </c>
      <c r="C201" s="24"/>
      <c r="D201" s="24">
        <v>18</v>
      </c>
      <c r="E201" s="37"/>
      <c r="F201" s="56">
        <v>31</v>
      </c>
      <c r="G201" s="3"/>
      <c r="H201" s="3"/>
      <c r="I201" s="3"/>
      <c r="J201" s="3">
        <v>31</v>
      </c>
    </row>
    <row r="202" spans="1:10">
      <c r="A202" s="3"/>
      <c r="B202" s="8" t="s">
        <v>15</v>
      </c>
      <c r="C202" s="24"/>
      <c r="D202" s="24" t="s">
        <v>44</v>
      </c>
      <c r="E202" s="37"/>
      <c r="F202" s="25" t="s">
        <v>230</v>
      </c>
      <c r="G202" s="3"/>
      <c r="H202" s="3"/>
      <c r="I202" s="3"/>
      <c r="J202" s="25" t="s">
        <v>575</v>
      </c>
    </row>
    <row r="203" spans="1:10">
      <c r="A203" s="4"/>
      <c r="B203" s="20"/>
      <c r="C203" s="35"/>
      <c r="D203" s="35"/>
      <c r="E203" s="35"/>
    </row>
    <row r="204" spans="1:10">
      <c r="A204" s="4"/>
      <c r="B204" s="20"/>
      <c r="C204" s="35"/>
      <c r="D204" s="35"/>
      <c r="E204" s="35"/>
    </row>
    <row r="205" spans="1:10">
      <c r="A205" s="4"/>
      <c r="B205" s="20"/>
      <c r="C205" s="35"/>
      <c r="D205" s="35"/>
      <c r="E205" s="35"/>
    </row>
    <row r="206" spans="1:10" ht="15">
      <c r="A206" s="27" t="s">
        <v>231</v>
      </c>
      <c r="B206" s="3"/>
      <c r="C206" s="7" t="s">
        <v>2</v>
      </c>
      <c r="D206" s="7" t="s">
        <v>3</v>
      </c>
      <c r="E206" s="7" t="s">
        <v>4</v>
      </c>
      <c r="F206" s="7" t="s">
        <v>5</v>
      </c>
      <c r="G206" s="52" t="s">
        <v>113</v>
      </c>
      <c r="H206" s="52" t="s">
        <v>114</v>
      </c>
      <c r="I206" s="52" t="s">
        <v>521</v>
      </c>
      <c r="J206" s="52" t="s">
        <v>522</v>
      </c>
    </row>
    <row r="207" spans="1:10">
      <c r="A207" s="2" t="s">
        <v>232</v>
      </c>
      <c r="B207" s="2" t="s">
        <v>12</v>
      </c>
      <c r="C207" s="2">
        <v>6</v>
      </c>
      <c r="D207" s="2">
        <v>6</v>
      </c>
      <c r="E207" s="2">
        <v>6</v>
      </c>
      <c r="F207" s="61">
        <v>5</v>
      </c>
      <c r="G207" s="2">
        <v>3</v>
      </c>
      <c r="H207" s="2">
        <v>3</v>
      </c>
      <c r="I207" s="2">
        <v>1</v>
      </c>
      <c r="J207" s="2">
        <v>8</v>
      </c>
    </row>
    <row r="208" spans="1:10">
      <c r="A208" s="3"/>
      <c r="B208" s="3" t="s">
        <v>13</v>
      </c>
      <c r="C208" s="3">
        <v>167</v>
      </c>
      <c r="D208" s="3">
        <v>163</v>
      </c>
      <c r="E208" s="3">
        <v>169</v>
      </c>
      <c r="F208" s="56">
        <v>166</v>
      </c>
      <c r="G208" s="3">
        <v>162</v>
      </c>
      <c r="H208" s="3">
        <v>178</v>
      </c>
      <c r="I208" s="3">
        <v>164</v>
      </c>
      <c r="J208" s="3">
        <v>167</v>
      </c>
    </row>
    <row r="209" spans="1:10">
      <c r="A209" s="3"/>
      <c r="B209" s="3" t="s">
        <v>15</v>
      </c>
      <c r="C209" s="3" t="s">
        <v>233</v>
      </c>
      <c r="D209" s="3" t="s">
        <v>234</v>
      </c>
      <c r="E209" s="3" t="s">
        <v>235</v>
      </c>
      <c r="F209" s="25" t="s">
        <v>236</v>
      </c>
      <c r="G209" s="3" t="s">
        <v>194</v>
      </c>
      <c r="H209" s="3" t="s">
        <v>237</v>
      </c>
      <c r="I209" s="3">
        <v>164</v>
      </c>
      <c r="J209" s="3" t="s">
        <v>235</v>
      </c>
    </row>
    <row r="210" spans="1:10">
      <c r="A210" s="3"/>
      <c r="B210" s="8" t="s">
        <v>10</v>
      </c>
      <c r="C210" s="9">
        <v>0.83</v>
      </c>
      <c r="D210" s="9">
        <v>0.67</v>
      </c>
      <c r="E210" s="9">
        <v>0.5</v>
      </c>
      <c r="F210" s="9">
        <v>0.8</v>
      </c>
      <c r="G210" s="9">
        <v>1</v>
      </c>
      <c r="H210" s="9">
        <v>1</v>
      </c>
      <c r="I210" s="9">
        <v>1</v>
      </c>
      <c r="J210" s="9">
        <v>0.38</v>
      </c>
    </row>
    <row r="211" spans="1:10">
      <c r="A211" s="3" t="s">
        <v>238</v>
      </c>
      <c r="B211" s="8" t="s">
        <v>9</v>
      </c>
      <c r="C211" s="24">
        <v>5</v>
      </c>
      <c r="D211" s="24">
        <v>5</v>
      </c>
      <c r="E211" s="37">
        <v>6</v>
      </c>
      <c r="F211" s="56">
        <v>5</v>
      </c>
      <c r="G211" s="3">
        <v>3</v>
      </c>
      <c r="H211" s="3">
        <v>3</v>
      </c>
      <c r="I211" s="3">
        <v>1</v>
      </c>
      <c r="J211" s="3">
        <v>8</v>
      </c>
    </row>
    <row r="212" spans="1:10">
      <c r="A212" s="8" t="s">
        <v>239</v>
      </c>
      <c r="B212" s="8" t="s">
        <v>13</v>
      </c>
      <c r="C212" s="24">
        <v>15</v>
      </c>
      <c r="D212" s="24">
        <v>17</v>
      </c>
      <c r="E212" s="37">
        <v>15</v>
      </c>
      <c r="F212" s="56">
        <v>14</v>
      </c>
      <c r="G212" s="3">
        <v>14</v>
      </c>
      <c r="H212" s="3">
        <v>16</v>
      </c>
      <c r="I212" s="3">
        <v>17</v>
      </c>
      <c r="J212" s="25" t="s">
        <v>363</v>
      </c>
    </row>
    <row r="213" spans="1:10">
      <c r="A213" s="3"/>
      <c r="B213" s="8" t="s">
        <v>15</v>
      </c>
      <c r="C213" s="25" t="s">
        <v>240</v>
      </c>
      <c r="D213" s="25" t="s">
        <v>241</v>
      </c>
      <c r="E213" s="39" t="s">
        <v>242</v>
      </c>
      <c r="F213" s="25" t="s">
        <v>243</v>
      </c>
      <c r="G213" s="3" t="s">
        <v>201</v>
      </c>
      <c r="H213" s="3" t="s">
        <v>244</v>
      </c>
      <c r="I213" s="3">
        <v>17</v>
      </c>
      <c r="J213" s="25" t="s">
        <v>576</v>
      </c>
    </row>
    <row r="214" spans="1:10">
      <c r="A214" s="8" t="s">
        <v>245</v>
      </c>
      <c r="B214" s="8" t="s">
        <v>13</v>
      </c>
      <c r="C214" s="24">
        <v>22</v>
      </c>
      <c r="D214" s="24">
        <v>24</v>
      </c>
      <c r="E214" s="37">
        <v>21</v>
      </c>
      <c r="F214" s="56">
        <v>22</v>
      </c>
      <c r="G214" s="3">
        <v>21</v>
      </c>
      <c r="H214" s="3">
        <v>23</v>
      </c>
      <c r="I214" s="3">
        <v>17</v>
      </c>
      <c r="J214" s="3">
        <v>19</v>
      </c>
    </row>
    <row r="215" spans="1:10">
      <c r="A215" s="3"/>
      <c r="B215" s="8" t="s">
        <v>15</v>
      </c>
      <c r="C215" s="25" t="s">
        <v>246</v>
      </c>
      <c r="D215" s="25" t="s">
        <v>247</v>
      </c>
      <c r="E215" s="39" t="s">
        <v>248</v>
      </c>
      <c r="F215" s="25" t="s">
        <v>249</v>
      </c>
      <c r="G215" s="3" t="s">
        <v>248</v>
      </c>
      <c r="H215" s="3" t="s">
        <v>27</v>
      </c>
      <c r="I215" s="3">
        <v>17</v>
      </c>
      <c r="J215" s="3" t="s">
        <v>577</v>
      </c>
    </row>
    <row r="216" spans="1:10" ht="27" customHeight="1">
      <c r="A216" s="8" t="s">
        <v>250</v>
      </c>
      <c r="B216" s="8" t="s">
        <v>13</v>
      </c>
      <c r="C216" s="24">
        <v>13</v>
      </c>
      <c r="D216" s="24">
        <v>14</v>
      </c>
      <c r="E216" s="37">
        <v>13</v>
      </c>
      <c r="F216" s="56">
        <v>11</v>
      </c>
      <c r="G216" s="3">
        <v>11</v>
      </c>
      <c r="H216" s="3">
        <v>15</v>
      </c>
      <c r="I216" s="3">
        <v>11</v>
      </c>
      <c r="J216" s="3">
        <v>12</v>
      </c>
    </row>
    <row r="217" spans="1:10" ht="25" customHeight="1">
      <c r="A217" s="3"/>
      <c r="B217" s="8" t="s">
        <v>15</v>
      </c>
      <c r="C217" s="25" t="s">
        <v>111</v>
      </c>
      <c r="D217" s="25" t="s">
        <v>71</v>
      </c>
      <c r="E217" s="39" t="s">
        <v>69</v>
      </c>
      <c r="F217" s="25" t="s">
        <v>149</v>
      </c>
      <c r="G217" s="25" t="s">
        <v>251</v>
      </c>
      <c r="H217" s="3" t="s">
        <v>65</v>
      </c>
      <c r="I217" s="3">
        <v>11</v>
      </c>
      <c r="J217" s="25" t="s">
        <v>571</v>
      </c>
    </row>
    <row r="218" spans="1:10" ht="31" customHeight="1">
      <c r="A218" s="8" t="s">
        <v>252</v>
      </c>
      <c r="B218" s="8" t="s">
        <v>13</v>
      </c>
      <c r="C218" s="24">
        <v>18</v>
      </c>
      <c r="D218" s="24">
        <v>20</v>
      </c>
      <c r="E218" s="37">
        <v>20</v>
      </c>
      <c r="F218" s="56">
        <v>19</v>
      </c>
      <c r="G218" s="3">
        <v>18</v>
      </c>
      <c r="H218" s="3">
        <v>20</v>
      </c>
      <c r="I218" s="3">
        <v>19</v>
      </c>
      <c r="J218" s="3">
        <v>19</v>
      </c>
    </row>
    <row r="219" spans="1:10" ht="18" customHeight="1">
      <c r="A219" s="3"/>
      <c r="B219" s="8" t="s">
        <v>15</v>
      </c>
      <c r="C219" s="25" t="s">
        <v>253</v>
      </c>
      <c r="D219" s="25" t="s">
        <v>38</v>
      </c>
      <c r="E219" s="39" t="s">
        <v>183</v>
      </c>
      <c r="F219" s="25" t="s">
        <v>254</v>
      </c>
      <c r="G219" s="3" t="s">
        <v>255</v>
      </c>
      <c r="H219" s="3" t="s">
        <v>256</v>
      </c>
      <c r="I219" s="3">
        <v>19</v>
      </c>
      <c r="J219" s="3" t="s">
        <v>578</v>
      </c>
    </row>
    <row r="220" spans="1:10" ht="18" customHeight="1">
      <c r="A220" s="8" t="s">
        <v>257</v>
      </c>
      <c r="B220" s="8" t="s">
        <v>13</v>
      </c>
      <c r="C220" s="24">
        <v>14</v>
      </c>
      <c r="D220" s="24">
        <v>14</v>
      </c>
      <c r="E220" s="37">
        <v>13</v>
      </c>
      <c r="F220" s="56">
        <v>14</v>
      </c>
      <c r="G220" s="3">
        <v>13</v>
      </c>
      <c r="H220" s="3">
        <v>15</v>
      </c>
      <c r="I220" s="3">
        <v>12</v>
      </c>
      <c r="J220" s="3">
        <v>13</v>
      </c>
    </row>
    <row r="221" spans="1:10">
      <c r="A221" s="3"/>
      <c r="B221" s="8" t="s">
        <v>15</v>
      </c>
      <c r="C221" s="25" t="s">
        <v>258</v>
      </c>
      <c r="D221" s="25" t="s">
        <v>240</v>
      </c>
      <c r="E221" s="39" t="s">
        <v>196</v>
      </c>
      <c r="F221" s="25" t="s">
        <v>70</v>
      </c>
      <c r="G221" s="25" t="s">
        <v>259</v>
      </c>
      <c r="H221" s="3" t="s">
        <v>260</v>
      </c>
      <c r="I221" s="3">
        <v>12</v>
      </c>
      <c r="J221" s="25" t="s">
        <v>571</v>
      </c>
    </row>
    <row r="222" spans="1:10">
      <c r="A222" s="4"/>
      <c r="B222" s="20"/>
      <c r="C222" s="40"/>
      <c r="D222" s="40"/>
      <c r="E222" s="40"/>
    </row>
    <row r="223" spans="1:10">
      <c r="A223" s="4"/>
      <c r="B223" s="20"/>
      <c r="C223" s="40"/>
      <c r="D223" s="40"/>
      <c r="E223" s="40"/>
    </row>
    <row r="224" spans="1:10" hidden="1">
      <c r="A224" s="4"/>
      <c r="B224" s="20"/>
      <c r="C224" s="40"/>
      <c r="D224" s="40"/>
      <c r="E224" s="40"/>
    </row>
    <row r="225" spans="1:10" hidden="1">
      <c r="A225" s="4"/>
      <c r="B225" s="20"/>
      <c r="C225" s="21"/>
      <c r="D225" s="21"/>
    </row>
    <row r="226" spans="1:10" ht="13.5" hidden="1" customHeight="1">
      <c r="A226" s="27" t="s">
        <v>261</v>
      </c>
      <c r="B226" s="3"/>
      <c r="C226" s="7" t="s">
        <v>2</v>
      </c>
      <c r="D226" s="7" t="s">
        <v>3</v>
      </c>
      <c r="E226" s="7" t="s">
        <v>4</v>
      </c>
      <c r="F226" s="52" t="s">
        <v>5</v>
      </c>
      <c r="G226" s="52" t="s">
        <v>113</v>
      </c>
      <c r="H226" s="52" t="s">
        <v>114</v>
      </c>
      <c r="I226" s="52" t="s">
        <v>521</v>
      </c>
      <c r="J226" s="52" t="s">
        <v>522</v>
      </c>
    </row>
    <row r="227" spans="1:10" hidden="1">
      <c r="A227" s="42" t="s">
        <v>8</v>
      </c>
      <c r="B227" s="2" t="s">
        <v>12</v>
      </c>
      <c r="C227" s="2">
        <v>9</v>
      </c>
      <c r="D227" s="2">
        <v>6</v>
      </c>
      <c r="E227" s="2">
        <v>11</v>
      </c>
      <c r="F227" s="2">
        <v>7</v>
      </c>
      <c r="G227" s="2">
        <v>5</v>
      </c>
      <c r="H227" s="2">
        <v>4</v>
      </c>
      <c r="I227" s="2"/>
      <c r="J227" s="2"/>
    </row>
    <row r="228" spans="1:10" hidden="1">
      <c r="A228" s="3"/>
      <c r="B228" s="8" t="s">
        <v>10</v>
      </c>
      <c r="C228" s="9">
        <v>0.44</v>
      </c>
      <c r="D228" s="9">
        <v>0.67</v>
      </c>
      <c r="E228" s="9">
        <v>0.55000000000000004</v>
      </c>
      <c r="F228" s="9">
        <v>0.86</v>
      </c>
      <c r="G228" s="67">
        <f>1/5</f>
        <v>0.2</v>
      </c>
      <c r="H228" s="9">
        <v>0.5</v>
      </c>
      <c r="I228" s="3"/>
      <c r="J228" s="3"/>
    </row>
    <row r="229" spans="1:10" hidden="1">
      <c r="A229" s="4"/>
      <c r="B229" s="20"/>
      <c r="C229" s="21"/>
      <c r="D229" s="21"/>
      <c r="E229" s="21"/>
    </row>
    <row r="230" spans="1:10">
      <c r="A230" s="4"/>
      <c r="B230" s="20"/>
      <c r="C230" s="21"/>
      <c r="D230" s="21"/>
      <c r="E230" s="21"/>
    </row>
    <row r="231" spans="1:10" ht="15">
      <c r="A231" s="27" t="s">
        <v>262</v>
      </c>
      <c r="B231" s="3"/>
      <c r="C231" s="7" t="s">
        <v>2</v>
      </c>
      <c r="D231" s="7" t="s">
        <v>3</v>
      </c>
      <c r="E231" s="7" t="s">
        <v>4</v>
      </c>
      <c r="F231" s="7" t="s">
        <v>5</v>
      </c>
      <c r="G231" s="52" t="s">
        <v>113</v>
      </c>
      <c r="H231" s="52" t="s">
        <v>114</v>
      </c>
      <c r="I231" s="52" t="s">
        <v>521</v>
      </c>
      <c r="J231" s="52" t="s">
        <v>522</v>
      </c>
    </row>
    <row r="232" spans="1:10">
      <c r="A232" s="2" t="s">
        <v>263</v>
      </c>
      <c r="B232" s="2" t="s">
        <v>12</v>
      </c>
      <c r="C232" s="2"/>
      <c r="D232" s="2"/>
      <c r="E232" s="2">
        <v>1</v>
      </c>
      <c r="F232" s="2">
        <v>0</v>
      </c>
      <c r="G232" s="2">
        <v>1</v>
      </c>
      <c r="H232" s="2">
        <v>0</v>
      </c>
      <c r="I232" s="2">
        <v>0</v>
      </c>
      <c r="J232" s="2">
        <v>0</v>
      </c>
    </row>
    <row r="233" spans="1:10">
      <c r="A233" s="3"/>
      <c r="B233" s="3" t="s">
        <v>13</v>
      </c>
      <c r="C233" s="3"/>
      <c r="D233" s="3"/>
      <c r="E233" s="3">
        <v>174</v>
      </c>
      <c r="F233" s="3"/>
      <c r="G233" s="3">
        <v>161</v>
      </c>
      <c r="H233" s="3"/>
      <c r="I233" s="3"/>
      <c r="J233" s="3"/>
    </row>
    <row r="234" spans="1:10">
      <c r="A234" s="3"/>
      <c r="B234" s="3" t="s">
        <v>15</v>
      </c>
      <c r="C234" s="3"/>
      <c r="D234" s="3"/>
      <c r="E234" s="3">
        <v>174</v>
      </c>
      <c r="F234" s="3"/>
      <c r="G234" s="3">
        <v>161</v>
      </c>
      <c r="H234" s="3"/>
      <c r="I234" s="3"/>
      <c r="J234" s="3"/>
    </row>
    <row r="235" spans="1:10">
      <c r="A235" s="3"/>
      <c r="B235" s="8" t="s">
        <v>10</v>
      </c>
      <c r="C235" s="9"/>
      <c r="D235" s="3"/>
      <c r="E235" s="9">
        <v>1</v>
      </c>
      <c r="F235" s="3"/>
      <c r="G235" s="9">
        <v>0</v>
      </c>
      <c r="H235" s="3"/>
      <c r="I235" s="3"/>
      <c r="J235" s="3"/>
    </row>
    <row r="236" spans="1:10">
      <c r="A236" s="3" t="s">
        <v>264</v>
      </c>
      <c r="B236" s="8" t="s">
        <v>9</v>
      </c>
      <c r="C236" s="24"/>
      <c r="D236" s="24"/>
      <c r="E236" s="37">
        <v>1</v>
      </c>
      <c r="F236" s="3"/>
      <c r="G236" s="3">
        <v>1</v>
      </c>
      <c r="H236" s="3"/>
      <c r="I236" s="3"/>
      <c r="J236" s="3"/>
    </row>
    <row r="237" spans="1:10" ht="28">
      <c r="A237" s="8" t="s">
        <v>265</v>
      </c>
      <c r="B237" s="8" t="s">
        <v>13</v>
      </c>
      <c r="C237" s="24"/>
      <c r="D237" s="24"/>
      <c r="E237" s="37">
        <v>12</v>
      </c>
      <c r="F237" s="3"/>
      <c r="G237" s="3">
        <v>8</v>
      </c>
      <c r="H237" s="3"/>
      <c r="I237" s="3"/>
      <c r="J237" s="3"/>
    </row>
    <row r="238" spans="1:10">
      <c r="A238" s="3"/>
      <c r="B238" s="8" t="s">
        <v>15</v>
      </c>
      <c r="C238" s="25"/>
      <c r="D238" s="25"/>
      <c r="E238" s="39" t="s">
        <v>110</v>
      </c>
      <c r="F238" s="3"/>
      <c r="G238" s="3">
        <v>8</v>
      </c>
      <c r="H238" s="3"/>
      <c r="I238" s="3"/>
      <c r="J238" s="3"/>
    </row>
    <row r="239" spans="1:10">
      <c r="A239" s="3" t="s">
        <v>266</v>
      </c>
      <c r="B239" s="8" t="s">
        <v>13</v>
      </c>
      <c r="C239" s="24"/>
      <c r="D239" s="24"/>
      <c r="E239" s="37">
        <v>10</v>
      </c>
      <c r="F239" s="3"/>
      <c r="G239" s="3">
        <v>10</v>
      </c>
      <c r="H239" s="3"/>
      <c r="I239" s="3"/>
      <c r="J239" s="3"/>
    </row>
    <row r="240" spans="1:10">
      <c r="A240" s="3"/>
      <c r="B240" s="8" t="s">
        <v>15</v>
      </c>
      <c r="C240" s="25"/>
      <c r="D240" s="25"/>
      <c r="E240" s="39" t="s">
        <v>106</v>
      </c>
      <c r="F240" s="3"/>
      <c r="G240" s="3">
        <v>10</v>
      </c>
      <c r="H240" s="3"/>
      <c r="I240" s="3"/>
      <c r="J240" s="3"/>
    </row>
    <row r="241" spans="1:10" ht="28">
      <c r="A241" s="8" t="s">
        <v>267</v>
      </c>
      <c r="B241" s="8" t="s">
        <v>13</v>
      </c>
      <c r="C241" s="24"/>
      <c r="D241" s="24"/>
      <c r="E241" s="37">
        <v>14</v>
      </c>
      <c r="F241" s="3"/>
      <c r="G241" s="3">
        <v>9</v>
      </c>
      <c r="H241" s="3"/>
      <c r="I241" s="3"/>
      <c r="J241" s="3"/>
    </row>
    <row r="242" spans="1:10">
      <c r="A242" s="3"/>
      <c r="B242" s="8" t="s">
        <v>15</v>
      </c>
      <c r="C242" s="25"/>
      <c r="D242" s="25"/>
      <c r="E242" s="39" t="s">
        <v>68</v>
      </c>
      <c r="F242" s="3"/>
      <c r="G242" s="3">
        <v>9</v>
      </c>
      <c r="H242" s="3"/>
      <c r="I242" s="3"/>
      <c r="J242" s="3"/>
    </row>
    <row r="243" spans="1:10">
      <c r="A243" s="8" t="s">
        <v>268</v>
      </c>
      <c r="B243" s="8" t="s">
        <v>13</v>
      </c>
      <c r="C243" s="24"/>
      <c r="D243" s="24"/>
      <c r="E243" s="37">
        <v>15</v>
      </c>
      <c r="F243" s="3"/>
      <c r="G243" s="3">
        <v>16</v>
      </c>
      <c r="H243" s="3"/>
      <c r="I243" s="3"/>
      <c r="J243" s="3"/>
    </row>
    <row r="244" spans="1:10">
      <c r="A244" s="3"/>
      <c r="B244" s="8" t="s">
        <v>15</v>
      </c>
      <c r="C244" s="25"/>
      <c r="D244" s="25"/>
      <c r="E244" s="39" t="s">
        <v>269</v>
      </c>
      <c r="F244" s="3"/>
      <c r="G244" s="3">
        <v>16</v>
      </c>
      <c r="H244" s="3"/>
      <c r="I244" s="3"/>
      <c r="J244" s="3"/>
    </row>
    <row r="245" spans="1:10">
      <c r="A245" s="8" t="s">
        <v>270</v>
      </c>
      <c r="B245" s="8" t="s">
        <v>13</v>
      </c>
      <c r="C245" s="24"/>
      <c r="D245" s="24"/>
      <c r="E245" s="37">
        <v>9</v>
      </c>
      <c r="F245" s="3"/>
      <c r="G245" s="3">
        <v>13</v>
      </c>
      <c r="H245" s="3"/>
      <c r="I245" s="3"/>
      <c r="J245" s="3"/>
    </row>
    <row r="246" spans="1:10">
      <c r="A246" s="3"/>
      <c r="B246" s="8" t="s">
        <v>15</v>
      </c>
      <c r="C246" s="25"/>
      <c r="D246" s="25"/>
      <c r="E246" s="39" t="s">
        <v>99</v>
      </c>
      <c r="F246" s="3"/>
      <c r="G246" s="3">
        <v>13</v>
      </c>
      <c r="H246" s="3"/>
      <c r="I246" s="3"/>
      <c r="J246" s="3"/>
    </row>
    <row r="247" spans="1:10" ht="28">
      <c r="A247" s="8" t="s">
        <v>271</v>
      </c>
      <c r="B247" s="8" t="s">
        <v>13</v>
      </c>
      <c r="C247" s="24"/>
      <c r="D247" s="24"/>
      <c r="E247" s="37">
        <v>10</v>
      </c>
      <c r="F247" s="3"/>
      <c r="G247" s="3">
        <v>7</v>
      </c>
      <c r="H247" s="3"/>
      <c r="I247" s="3"/>
      <c r="J247" s="3"/>
    </row>
    <row r="248" spans="1:10">
      <c r="A248" s="3"/>
      <c r="B248" s="8" t="s">
        <v>15</v>
      </c>
      <c r="C248" s="25"/>
      <c r="D248" s="25"/>
      <c r="E248" s="39" t="s">
        <v>106</v>
      </c>
      <c r="F248" s="3"/>
      <c r="G248" s="3">
        <v>7</v>
      </c>
      <c r="H248" s="3"/>
      <c r="I248" s="3"/>
      <c r="J248" s="3"/>
    </row>
    <row r="249" spans="1:10" ht="19.5" customHeight="1">
      <c r="A249" s="8" t="s">
        <v>272</v>
      </c>
      <c r="B249" s="8" t="s">
        <v>13</v>
      </c>
      <c r="C249" s="24"/>
      <c r="D249" s="24"/>
      <c r="E249" s="37">
        <v>11</v>
      </c>
      <c r="F249" s="3"/>
      <c r="G249" s="3">
        <v>9</v>
      </c>
      <c r="H249" s="3"/>
      <c r="I249" s="3"/>
      <c r="J249" s="3"/>
    </row>
    <row r="250" spans="1:10">
      <c r="A250" s="3"/>
      <c r="B250" s="8" t="s">
        <v>15</v>
      </c>
      <c r="C250" s="25"/>
      <c r="D250" s="25"/>
      <c r="E250" s="25" t="s">
        <v>198</v>
      </c>
      <c r="F250" s="3"/>
      <c r="G250" s="3">
        <v>9</v>
      </c>
      <c r="H250" s="3"/>
      <c r="I250" s="3"/>
      <c r="J250" s="3"/>
    </row>
    <row r="251" spans="1:10">
      <c r="A251" s="4"/>
      <c r="B251" s="20"/>
      <c r="C251" s="40"/>
      <c r="D251" s="40"/>
      <c r="E251" s="40"/>
    </row>
    <row r="252" spans="1:10">
      <c r="A252" s="4"/>
      <c r="B252" s="20"/>
      <c r="C252" s="40"/>
      <c r="D252" s="40"/>
      <c r="E252" s="40"/>
    </row>
    <row r="253" spans="1:10">
      <c r="A253" s="4"/>
      <c r="B253" s="20"/>
      <c r="C253" s="40"/>
      <c r="D253" s="40"/>
      <c r="E253" s="40"/>
    </row>
    <row r="254" spans="1:10" ht="15">
      <c r="A254" s="27" t="s">
        <v>273</v>
      </c>
      <c r="B254" s="3"/>
      <c r="C254" s="7" t="s">
        <v>2</v>
      </c>
      <c r="D254" s="7" t="s">
        <v>3</v>
      </c>
      <c r="E254" s="7" t="s">
        <v>4</v>
      </c>
      <c r="F254" s="7" t="s">
        <v>5</v>
      </c>
      <c r="G254" s="135" t="s">
        <v>113</v>
      </c>
      <c r="H254" s="136" t="s">
        <v>114</v>
      </c>
      <c r="I254" s="52" t="s">
        <v>521</v>
      </c>
      <c r="J254" s="52" t="s">
        <v>522</v>
      </c>
    </row>
    <row r="255" spans="1:10">
      <c r="A255" s="2" t="s">
        <v>274</v>
      </c>
      <c r="B255" s="2" t="s">
        <v>12</v>
      </c>
      <c r="C255" s="2">
        <v>2</v>
      </c>
      <c r="D255" s="2">
        <v>2</v>
      </c>
      <c r="E255" s="2">
        <v>3</v>
      </c>
      <c r="F255" s="2">
        <v>2</v>
      </c>
      <c r="G255" s="137">
        <v>0</v>
      </c>
      <c r="H255" s="138">
        <v>3</v>
      </c>
      <c r="I255" s="2">
        <v>3</v>
      </c>
      <c r="J255" s="2">
        <v>2</v>
      </c>
    </row>
    <row r="256" spans="1:10">
      <c r="A256" s="3"/>
      <c r="B256" s="3" t="s">
        <v>13</v>
      </c>
      <c r="C256" s="3">
        <v>169</v>
      </c>
      <c r="D256" s="3">
        <v>178</v>
      </c>
      <c r="E256" s="3">
        <v>173</v>
      </c>
      <c r="F256" s="3">
        <v>175</v>
      </c>
      <c r="G256" s="3"/>
      <c r="H256" s="3">
        <v>170.6</v>
      </c>
      <c r="I256" s="3">
        <v>176</v>
      </c>
      <c r="J256" s="3">
        <v>178</v>
      </c>
    </row>
    <row r="257" spans="1:10">
      <c r="A257" s="3"/>
      <c r="B257" s="3" t="s">
        <v>15</v>
      </c>
      <c r="C257" s="3" t="s">
        <v>275</v>
      </c>
      <c r="D257" s="3" t="s">
        <v>276</v>
      </c>
      <c r="E257" s="3" t="s">
        <v>156</v>
      </c>
      <c r="F257" s="3" t="s">
        <v>277</v>
      </c>
      <c r="G257" s="3"/>
      <c r="H257" s="3" t="s">
        <v>493</v>
      </c>
      <c r="I257" s="3" t="s">
        <v>395</v>
      </c>
      <c r="J257" s="3" t="s">
        <v>581</v>
      </c>
    </row>
    <row r="258" spans="1:10">
      <c r="A258" s="3"/>
      <c r="B258" s="8" t="s">
        <v>10</v>
      </c>
      <c r="C258" s="9">
        <v>0.5</v>
      </c>
      <c r="D258" s="9">
        <v>1</v>
      </c>
      <c r="E258" s="9">
        <v>0</v>
      </c>
      <c r="F258" s="9">
        <v>1</v>
      </c>
      <c r="G258" s="3"/>
      <c r="H258" s="9">
        <v>0.67</v>
      </c>
      <c r="I258" s="9">
        <v>0.33</v>
      </c>
      <c r="J258" s="9">
        <v>1</v>
      </c>
    </row>
    <row r="259" spans="1:10">
      <c r="A259" s="3" t="s">
        <v>278</v>
      </c>
      <c r="B259" s="8" t="s">
        <v>9</v>
      </c>
      <c r="C259" s="24">
        <v>2</v>
      </c>
      <c r="D259" s="24">
        <v>2</v>
      </c>
      <c r="E259" s="37">
        <v>3</v>
      </c>
      <c r="F259" s="3">
        <v>2</v>
      </c>
      <c r="G259" s="3"/>
      <c r="H259" s="3">
        <v>3</v>
      </c>
      <c r="I259" s="3">
        <v>3</v>
      </c>
      <c r="J259" s="3">
        <v>2</v>
      </c>
    </row>
    <row r="260" spans="1:10">
      <c r="A260" s="8" t="s">
        <v>24</v>
      </c>
      <c r="B260" s="8" t="s">
        <v>13</v>
      </c>
      <c r="C260" s="24">
        <v>31</v>
      </c>
      <c r="D260" s="24">
        <v>36</v>
      </c>
      <c r="E260" s="37">
        <v>30</v>
      </c>
      <c r="F260" s="3">
        <v>35</v>
      </c>
      <c r="G260" s="3"/>
      <c r="H260" s="3">
        <v>31.3</v>
      </c>
      <c r="I260" s="3">
        <v>32</v>
      </c>
      <c r="J260" s="3">
        <v>34</v>
      </c>
    </row>
    <row r="261" spans="1:10">
      <c r="A261" s="3"/>
      <c r="B261" s="8" t="s">
        <v>15</v>
      </c>
      <c r="C261" s="25" t="s">
        <v>137</v>
      </c>
      <c r="D261" s="25" t="s">
        <v>279</v>
      </c>
      <c r="E261" s="39" t="s">
        <v>280</v>
      </c>
      <c r="F261" s="3" t="s">
        <v>281</v>
      </c>
      <c r="G261" s="3"/>
      <c r="H261" s="25" t="s">
        <v>58</v>
      </c>
      <c r="I261" s="3" t="s">
        <v>579</v>
      </c>
      <c r="J261" s="3" t="s">
        <v>287</v>
      </c>
    </row>
    <row r="262" spans="1:10">
      <c r="A262" s="3" t="s">
        <v>282</v>
      </c>
      <c r="B262" s="8" t="s">
        <v>13</v>
      </c>
      <c r="C262" s="24">
        <v>22</v>
      </c>
      <c r="D262" s="24">
        <v>24</v>
      </c>
      <c r="E262" s="37">
        <v>21</v>
      </c>
      <c r="F262" s="3">
        <v>22</v>
      </c>
      <c r="G262" s="3"/>
      <c r="H262" s="3">
        <v>21.7</v>
      </c>
      <c r="I262" s="3">
        <v>21</v>
      </c>
      <c r="J262" s="3">
        <v>23</v>
      </c>
    </row>
    <row r="263" spans="1:10">
      <c r="A263" s="3"/>
      <c r="B263" s="8" t="s">
        <v>15</v>
      </c>
      <c r="C263" s="25" t="s">
        <v>249</v>
      </c>
      <c r="D263" s="25" t="s">
        <v>283</v>
      </c>
      <c r="E263" s="39" t="s">
        <v>248</v>
      </c>
      <c r="F263" s="3" t="s">
        <v>45</v>
      </c>
      <c r="G263" s="3"/>
      <c r="H263" s="25" t="s">
        <v>249</v>
      </c>
      <c r="I263" s="3" t="s">
        <v>39</v>
      </c>
      <c r="J263" s="3" t="s">
        <v>444</v>
      </c>
    </row>
    <row r="264" spans="1:10" ht="15" customHeight="1">
      <c r="A264" s="8" t="s">
        <v>80</v>
      </c>
      <c r="B264" s="8" t="s">
        <v>13</v>
      </c>
      <c r="C264" s="24">
        <v>27</v>
      </c>
      <c r="D264" s="24">
        <v>31</v>
      </c>
      <c r="E264" s="37">
        <v>31</v>
      </c>
      <c r="F264" s="3">
        <v>34</v>
      </c>
      <c r="G264" s="3"/>
      <c r="H264" s="3">
        <v>29.3</v>
      </c>
      <c r="I264" s="3">
        <v>31</v>
      </c>
      <c r="J264" s="3">
        <v>32</v>
      </c>
    </row>
    <row r="265" spans="1:10">
      <c r="A265" s="3"/>
      <c r="B265" s="8" t="s">
        <v>15</v>
      </c>
      <c r="C265" s="25" t="s">
        <v>284</v>
      </c>
      <c r="D265" s="25" t="s">
        <v>285</v>
      </c>
      <c r="E265" s="39" t="s">
        <v>286</v>
      </c>
      <c r="F265" s="3" t="s">
        <v>287</v>
      </c>
      <c r="G265" s="3"/>
      <c r="H265" s="25" t="s">
        <v>280</v>
      </c>
      <c r="I265" s="3" t="s">
        <v>580</v>
      </c>
      <c r="J265" s="3">
        <v>32</v>
      </c>
    </row>
    <row r="266" spans="1:10">
      <c r="A266" s="3" t="s">
        <v>408</v>
      </c>
      <c r="B266" s="8" t="s">
        <v>13</v>
      </c>
      <c r="C266" s="25" t="s">
        <v>310</v>
      </c>
      <c r="D266" s="25" t="s">
        <v>310</v>
      </c>
      <c r="E266" s="25"/>
      <c r="F266" s="3"/>
      <c r="G266" s="3"/>
      <c r="H266" s="25" t="s">
        <v>494</v>
      </c>
      <c r="I266" s="3">
        <v>8</v>
      </c>
      <c r="J266" s="3">
        <v>8</v>
      </c>
    </row>
    <row r="267" spans="1:10">
      <c r="A267" s="3"/>
      <c r="B267" s="8" t="s">
        <v>15</v>
      </c>
      <c r="C267" s="25" t="s">
        <v>190</v>
      </c>
      <c r="D267" s="25" t="s">
        <v>190</v>
      </c>
      <c r="E267" s="25"/>
      <c r="F267" s="3"/>
      <c r="G267" s="3"/>
      <c r="H267" s="25" t="s">
        <v>332</v>
      </c>
      <c r="I267" s="25" t="s">
        <v>90</v>
      </c>
      <c r="J267" s="3">
        <v>8</v>
      </c>
    </row>
    <row r="268" spans="1:10">
      <c r="A268" s="4"/>
      <c r="B268" s="20"/>
      <c r="C268" s="40"/>
      <c r="D268" s="40"/>
      <c r="E268" s="40"/>
    </row>
    <row r="269" spans="1:10">
      <c r="A269" s="4"/>
      <c r="B269" s="20"/>
      <c r="C269" s="40"/>
      <c r="D269" s="40"/>
      <c r="E269" s="40"/>
    </row>
    <row r="270" spans="1:10">
      <c r="A270" s="4"/>
      <c r="B270" s="20"/>
      <c r="C270" s="40"/>
      <c r="D270" s="40"/>
      <c r="E270" s="40"/>
    </row>
    <row r="271" spans="1:10" ht="15">
      <c r="A271" s="27" t="s">
        <v>288</v>
      </c>
      <c r="B271" s="3"/>
      <c r="C271" s="7" t="s">
        <v>2</v>
      </c>
      <c r="D271" s="7" t="s">
        <v>3</v>
      </c>
      <c r="E271" s="7" t="s">
        <v>4</v>
      </c>
      <c r="F271" s="7" t="s">
        <v>5</v>
      </c>
      <c r="G271" s="52" t="s">
        <v>113</v>
      </c>
      <c r="H271" s="52" t="s">
        <v>114</v>
      </c>
      <c r="I271" s="52" t="s">
        <v>521</v>
      </c>
      <c r="J271" s="52" t="s">
        <v>522</v>
      </c>
    </row>
    <row r="272" spans="1:10">
      <c r="A272" s="2" t="s">
        <v>289</v>
      </c>
      <c r="B272" s="2" t="s">
        <v>12</v>
      </c>
      <c r="C272" s="2"/>
      <c r="D272" s="2">
        <v>2</v>
      </c>
      <c r="E272" s="2">
        <v>1</v>
      </c>
      <c r="F272" s="2">
        <v>2</v>
      </c>
      <c r="G272" s="2">
        <v>1</v>
      </c>
      <c r="H272" s="2"/>
      <c r="I272" s="2">
        <v>2</v>
      </c>
      <c r="J272" s="2">
        <v>1</v>
      </c>
    </row>
    <row r="273" spans="1:10">
      <c r="A273" s="3"/>
      <c r="B273" s="3" t="s">
        <v>13</v>
      </c>
      <c r="C273" s="3"/>
      <c r="D273" s="3">
        <v>166</v>
      </c>
      <c r="E273" s="3">
        <v>186</v>
      </c>
      <c r="F273" s="3">
        <v>161</v>
      </c>
      <c r="G273" s="3">
        <v>161</v>
      </c>
      <c r="H273" s="3"/>
      <c r="I273" s="3">
        <v>168</v>
      </c>
      <c r="J273" s="3">
        <v>175</v>
      </c>
    </row>
    <row r="274" spans="1:10">
      <c r="A274" s="3"/>
      <c r="B274" s="3" t="s">
        <v>15</v>
      </c>
      <c r="C274" s="3"/>
      <c r="D274" s="3" t="s">
        <v>290</v>
      </c>
      <c r="E274" s="3">
        <v>186</v>
      </c>
      <c r="F274" s="3" t="s">
        <v>291</v>
      </c>
      <c r="G274" s="3">
        <v>161</v>
      </c>
      <c r="H274" s="3"/>
      <c r="I274" s="3" t="s">
        <v>582</v>
      </c>
      <c r="J274" s="3">
        <v>175</v>
      </c>
    </row>
    <row r="275" spans="1:10">
      <c r="A275" s="3"/>
      <c r="B275" s="8" t="s">
        <v>10</v>
      </c>
      <c r="C275" s="9"/>
      <c r="D275" s="9">
        <v>0</v>
      </c>
      <c r="E275" s="9">
        <v>1</v>
      </c>
      <c r="F275" s="9">
        <v>1</v>
      </c>
      <c r="G275" s="9">
        <v>0</v>
      </c>
      <c r="H275" s="3"/>
      <c r="I275" s="9">
        <v>0.5</v>
      </c>
      <c r="J275" s="9">
        <v>1</v>
      </c>
    </row>
    <row r="276" spans="1:10">
      <c r="A276" s="3" t="s">
        <v>292</v>
      </c>
      <c r="B276" s="8" t="s">
        <v>9</v>
      </c>
      <c r="C276" s="24"/>
      <c r="D276" s="24">
        <v>2</v>
      </c>
      <c r="E276" s="37"/>
      <c r="F276" s="3">
        <v>2</v>
      </c>
      <c r="G276" s="3">
        <v>1</v>
      </c>
      <c r="H276" s="3"/>
      <c r="I276" s="3">
        <v>2</v>
      </c>
      <c r="J276" s="3">
        <v>1</v>
      </c>
    </row>
    <row r="277" spans="1:10" ht="28">
      <c r="A277" s="8" t="s">
        <v>293</v>
      </c>
      <c r="B277" s="8" t="s">
        <v>13</v>
      </c>
      <c r="C277" s="24"/>
      <c r="D277" s="24">
        <v>24</v>
      </c>
      <c r="E277" s="37"/>
      <c r="F277" s="3">
        <v>24</v>
      </c>
      <c r="G277" s="3">
        <v>22</v>
      </c>
      <c r="H277" s="3"/>
      <c r="I277" s="3">
        <v>24</v>
      </c>
      <c r="J277" s="3">
        <v>25</v>
      </c>
    </row>
    <row r="278" spans="1:10">
      <c r="A278" s="3"/>
      <c r="B278" s="8" t="s">
        <v>15</v>
      </c>
      <c r="C278" s="25"/>
      <c r="D278" s="25" t="s">
        <v>283</v>
      </c>
      <c r="E278" s="39"/>
      <c r="F278" s="3" t="s">
        <v>294</v>
      </c>
      <c r="G278" s="3">
        <v>22</v>
      </c>
      <c r="H278" s="3"/>
      <c r="I278" s="3" t="s">
        <v>583</v>
      </c>
      <c r="J278" s="3">
        <v>25</v>
      </c>
    </row>
    <row r="279" spans="1:10" ht="15" customHeight="1">
      <c r="A279" s="3" t="s">
        <v>295</v>
      </c>
      <c r="B279" s="8" t="s">
        <v>13</v>
      </c>
      <c r="C279" s="24"/>
      <c r="D279" s="24">
        <v>11</v>
      </c>
      <c r="E279" s="37"/>
      <c r="F279" s="3">
        <v>13</v>
      </c>
      <c r="G279" s="3">
        <v>9</v>
      </c>
      <c r="H279" s="3"/>
      <c r="I279" s="3">
        <v>12</v>
      </c>
      <c r="J279" s="3">
        <v>15</v>
      </c>
    </row>
    <row r="280" spans="1:10">
      <c r="A280" s="3"/>
      <c r="B280" s="8" t="s">
        <v>15</v>
      </c>
      <c r="C280" s="25"/>
      <c r="D280" s="25" t="s">
        <v>251</v>
      </c>
      <c r="E280" s="39"/>
      <c r="F280" s="25" t="s">
        <v>69</v>
      </c>
      <c r="G280" s="3">
        <v>9</v>
      </c>
      <c r="H280" s="3"/>
      <c r="I280" s="25" t="s">
        <v>200</v>
      </c>
      <c r="J280" s="3">
        <v>15</v>
      </c>
    </row>
    <row r="281" spans="1:10">
      <c r="A281" s="4"/>
      <c r="B281" s="20"/>
      <c r="C281" s="40"/>
      <c r="D281" s="40"/>
      <c r="E281" s="40"/>
    </row>
    <row r="282" spans="1:10">
      <c r="A282" s="4"/>
      <c r="B282" s="20"/>
      <c r="C282" s="40"/>
      <c r="D282" s="40"/>
      <c r="E282" s="40"/>
    </row>
    <row r="283" spans="1:10">
      <c r="A283" s="4"/>
      <c r="B283" s="20"/>
      <c r="C283" s="40"/>
      <c r="D283" s="40"/>
      <c r="E283" s="40"/>
    </row>
    <row r="284" spans="1:10" ht="15">
      <c r="A284" s="27" t="s">
        <v>34</v>
      </c>
      <c r="B284" s="3"/>
      <c r="C284" s="7" t="s">
        <v>2</v>
      </c>
      <c r="D284" s="7" t="s">
        <v>3</v>
      </c>
      <c r="E284" s="7" t="s">
        <v>4</v>
      </c>
      <c r="F284" s="7" t="s">
        <v>5</v>
      </c>
      <c r="G284" s="135" t="s">
        <v>113</v>
      </c>
      <c r="H284" s="136" t="s">
        <v>114</v>
      </c>
      <c r="I284" s="52" t="s">
        <v>521</v>
      </c>
      <c r="J284" s="52" t="s">
        <v>522</v>
      </c>
    </row>
    <row r="285" spans="1:10">
      <c r="A285" s="2" t="s">
        <v>296</v>
      </c>
      <c r="B285" s="2" t="s">
        <v>12</v>
      </c>
      <c r="C285" s="2">
        <v>5</v>
      </c>
      <c r="D285" s="2">
        <v>1</v>
      </c>
      <c r="E285" s="2">
        <v>2</v>
      </c>
      <c r="F285" s="2">
        <v>2</v>
      </c>
      <c r="G285" s="139">
        <v>2</v>
      </c>
      <c r="H285" s="139">
        <v>1</v>
      </c>
      <c r="I285" s="2">
        <v>3</v>
      </c>
      <c r="J285" s="2">
        <v>2</v>
      </c>
    </row>
    <row r="286" spans="1:10">
      <c r="A286" s="3"/>
      <c r="B286" s="3" t="s">
        <v>13</v>
      </c>
      <c r="C286" s="3">
        <v>167</v>
      </c>
      <c r="D286" s="3">
        <v>162</v>
      </c>
      <c r="E286" s="3">
        <v>163</v>
      </c>
      <c r="F286" s="3">
        <v>166</v>
      </c>
      <c r="G286" s="3">
        <v>164.5</v>
      </c>
      <c r="H286" s="3">
        <v>161</v>
      </c>
      <c r="I286" s="3">
        <v>161</v>
      </c>
      <c r="J286" s="3">
        <v>170</v>
      </c>
    </row>
    <row r="287" spans="1:10">
      <c r="A287" s="3"/>
      <c r="B287" s="3" t="s">
        <v>15</v>
      </c>
      <c r="C287" s="3" t="s">
        <v>235</v>
      </c>
      <c r="D287" s="3">
        <v>162</v>
      </c>
      <c r="E287" s="3" t="s">
        <v>297</v>
      </c>
      <c r="F287" s="3" t="s">
        <v>298</v>
      </c>
      <c r="G287" s="25" t="s">
        <v>495</v>
      </c>
      <c r="H287" s="25" t="s">
        <v>498</v>
      </c>
      <c r="I287" s="3" t="s">
        <v>426</v>
      </c>
      <c r="J287" s="3" t="s">
        <v>410</v>
      </c>
    </row>
    <row r="288" spans="1:10">
      <c r="A288" s="3"/>
      <c r="B288" s="8" t="s">
        <v>10</v>
      </c>
      <c r="C288" s="9">
        <v>0.2</v>
      </c>
      <c r="D288" s="9">
        <v>1</v>
      </c>
      <c r="E288" s="9">
        <v>0.5</v>
      </c>
      <c r="F288" s="9">
        <v>0.5</v>
      </c>
      <c r="G288" s="9">
        <v>0</v>
      </c>
      <c r="H288" s="9">
        <v>0</v>
      </c>
      <c r="I288" s="9">
        <v>0</v>
      </c>
      <c r="J288" s="9">
        <v>0.5</v>
      </c>
    </row>
    <row r="289" spans="1:10">
      <c r="A289" s="3" t="s">
        <v>299</v>
      </c>
      <c r="B289" s="8" t="s">
        <v>9</v>
      </c>
      <c r="C289" s="24">
        <v>4</v>
      </c>
      <c r="D289" s="24">
        <v>1</v>
      </c>
      <c r="E289" s="37">
        <v>2</v>
      </c>
      <c r="F289" s="3">
        <v>2</v>
      </c>
      <c r="G289" s="3">
        <v>2</v>
      </c>
      <c r="H289" s="3">
        <v>1</v>
      </c>
      <c r="I289" s="3">
        <v>3</v>
      </c>
      <c r="J289" s="3">
        <v>2</v>
      </c>
    </row>
    <row r="290" spans="1:10">
      <c r="A290" s="8" t="s">
        <v>300</v>
      </c>
      <c r="B290" s="8" t="s">
        <v>13</v>
      </c>
      <c r="C290" s="24">
        <v>13</v>
      </c>
      <c r="D290" s="24">
        <v>11</v>
      </c>
      <c r="E290" s="37">
        <v>11</v>
      </c>
      <c r="F290" s="3">
        <v>14</v>
      </c>
      <c r="G290" s="3">
        <v>12</v>
      </c>
      <c r="H290" s="3">
        <v>13</v>
      </c>
      <c r="I290" s="3">
        <v>13</v>
      </c>
      <c r="J290" s="3">
        <v>15</v>
      </c>
    </row>
    <row r="291" spans="1:10">
      <c r="A291" s="3"/>
      <c r="B291" s="8" t="s">
        <v>15</v>
      </c>
      <c r="C291" s="25" t="s">
        <v>301</v>
      </c>
      <c r="D291" s="25" t="s">
        <v>198</v>
      </c>
      <c r="E291" s="39" t="s">
        <v>302</v>
      </c>
      <c r="F291" s="3">
        <v>14</v>
      </c>
      <c r="G291" s="25" t="s">
        <v>110</v>
      </c>
      <c r="H291" s="25" t="s">
        <v>64</v>
      </c>
      <c r="I291" s="25" t="s">
        <v>169</v>
      </c>
      <c r="J291" s="25" t="s">
        <v>269</v>
      </c>
    </row>
    <row r="292" spans="1:10">
      <c r="A292" s="3" t="s">
        <v>303</v>
      </c>
      <c r="B292" s="8" t="s">
        <v>13</v>
      </c>
      <c r="C292" s="24">
        <v>13</v>
      </c>
      <c r="D292" s="24">
        <v>14</v>
      </c>
      <c r="E292" s="37">
        <v>15</v>
      </c>
      <c r="F292" s="3">
        <v>13</v>
      </c>
      <c r="G292" s="3">
        <v>13.5</v>
      </c>
      <c r="H292" s="3">
        <v>15</v>
      </c>
      <c r="I292" s="3">
        <v>13</v>
      </c>
      <c r="J292" s="3">
        <v>13</v>
      </c>
    </row>
    <row r="293" spans="1:10">
      <c r="A293" s="3"/>
      <c r="B293" s="8" t="s">
        <v>15</v>
      </c>
      <c r="C293" s="25" t="s">
        <v>86</v>
      </c>
      <c r="D293" s="25" t="s">
        <v>68</v>
      </c>
      <c r="E293" s="39" t="s">
        <v>201</v>
      </c>
      <c r="F293" s="25" t="s">
        <v>86</v>
      </c>
      <c r="G293" s="25" t="s">
        <v>496</v>
      </c>
      <c r="H293" s="25" t="s">
        <v>269</v>
      </c>
      <c r="I293" s="25" t="s">
        <v>170</v>
      </c>
      <c r="J293" s="25" t="s">
        <v>169</v>
      </c>
    </row>
    <row r="294" spans="1:10">
      <c r="A294" s="8" t="s">
        <v>304</v>
      </c>
      <c r="B294" s="8" t="s">
        <v>13</v>
      </c>
      <c r="C294" s="25"/>
      <c r="D294" s="25"/>
      <c r="E294" s="39"/>
      <c r="F294" s="25"/>
      <c r="G294" s="3">
        <v>12.5</v>
      </c>
      <c r="H294" s="25" t="s">
        <v>68</v>
      </c>
      <c r="I294" s="3">
        <v>13</v>
      </c>
      <c r="J294" s="3">
        <v>13</v>
      </c>
    </row>
    <row r="295" spans="1:10">
      <c r="A295" s="3"/>
      <c r="B295" s="8" t="s">
        <v>15</v>
      </c>
      <c r="C295" s="25"/>
      <c r="D295" s="25"/>
      <c r="E295" s="39"/>
      <c r="F295" s="25"/>
      <c r="G295" s="25" t="s">
        <v>259</v>
      </c>
      <c r="H295" s="25" t="s">
        <v>68</v>
      </c>
      <c r="I295" s="25" t="s">
        <v>145</v>
      </c>
      <c r="J295" s="25" t="s">
        <v>169</v>
      </c>
    </row>
    <row r="296" spans="1:10">
      <c r="A296" s="1" t="s">
        <v>305</v>
      </c>
      <c r="B296" s="8" t="s">
        <v>13</v>
      </c>
      <c r="C296" s="24">
        <v>13</v>
      </c>
      <c r="D296" s="24">
        <v>13</v>
      </c>
      <c r="E296" s="37">
        <v>12</v>
      </c>
      <c r="F296" s="3">
        <v>14</v>
      </c>
      <c r="G296" s="3">
        <v>10</v>
      </c>
      <c r="H296" s="3">
        <v>6</v>
      </c>
      <c r="I296" s="3">
        <v>9</v>
      </c>
      <c r="J296" s="3">
        <v>9</v>
      </c>
    </row>
    <row r="297" spans="1:10" ht="13.5" customHeight="1">
      <c r="A297" s="3"/>
      <c r="B297" s="8" t="s">
        <v>15</v>
      </c>
      <c r="C297" s="25" t="s">
        <v>170</v>
      </c>
      <c r="D297" s="25" t="s">
        <v>64</v>
      </c>
      <c r="E297" s="39" t="s">
        <v>196</v>
      </c>
      <c r="F297" s="25" t="s">
        <v>86</v>
      </c>
      <c r="G297" s="25" t="s">
        <v>174</v>
      </c>
      <c r="H297" s="25" t="s">
        <v>47</v>
      </c>
      <c r="I297" s="25" t="s">
        <v>307</v>
      </c>
      <c r="J297" s="25" t="s">
        <v>100</v>
      </c>
    </row>
    <row r="298" spans="1:10" hidden="1">
      <c r="A298" s="8" t="s">
        <v>305</v>
      </c>
      <c r="B298" s="8" t="s">
        <v>13</v>
      </c>
      <c r="C298" s="24">
        <v>9</v>
      </c>
      <c r="D298" s="24">
        <v>11</v>
      </c>
      <c r="E298" s="37">
        <v>9</v>
      </c>
      <c r="F298" s="3"/>
      <c r="G298" s="3"/>
      <c r="H298" s="3"/>
      <c r="I298" s="3"/>
      <c r="J298" s="3"/>
    </row>
    <row r="299" spans="1:10">
      <c r="A299" s="8" t="s">
        <v>306</v>
      </c>
      <c r="B299" s="8" t="s">
        <v>13</v>
      </c>
      <c r="C299" s="24">
        <v>9</v>
      </c>
      <c r="D299" s="24">
        <v>12</v>
      </c>
      <c r="E299" s="37">
        <v>8</v>
      </c>
      <c r="F299" s="3">
        <v>9</v>
      </c>
      <c r="G299" s="3">
        <v>10</v>
      </c>
      <c r="H299" s="3">
        <v>11</v>
      </c>
      <c r="I299" s="3">
        <v>9</v>
      </c>
      <c r="J299" s="3">
        <v>10</v>
      </c>
    </row>
    <row r="300" spans="1:10">
      <c r="A300" s="3"/>
      <c r="B300" s="8" t="s">
        <v>15</v>
      </c>
      <c r="C300" s="25" t="s">
        <v>307</v>
      </c>
      <c r="D300" s="25" t="s">
        <v>110</v>
      </c>
      <c r="E300" s="39" t="s">
        <v>23</v>
      </c>
      <c r="F300" s="25" t="s">
        <v>100</v>
      </c>
      <c r="G300" s="3">
        <v>10</v>
      </c>
      <c r="H300" s="25" t="s">
        <v>198</v>
      </c>
      <c r="I300" s="25" t="s">
        <v>186</v>
      </c>
      <c r="J300" s="25" t="s">
        <v>106</v>
      </c>
    </row>
    <row r="301" spans="1:10">
      <c r="A301" s="8" t="s">
        <v>308</v>
      </c>
      <c r="B301" s="8" t="s">
        <v>13</v>
      </c>
      <c r="C301" s="24">
        <v>6</v>
      </c>
      <c r="D301" s="24">
        <v>7</v>
      </c>
      <c r="E301" s="37">
        <v>7</v>
      </c>
      <c r="F301" s="3">
        <v>5</v>
      </c>
      <c r="G301" s="3">
        <v>7</v>
      </c>
      <c r="H301" s="3">
        <v>5</v>
      </c>
      <c r="I301" s="3">
        <v>5</v>
      </c>
      <c r="J301" s="3">
        <v>9</v>
      </c>
    </row>
    <row r="302" spans="1:10" ht="16.5" customHeight="1">
      <c r="A302" s="3"/>
      <c r="B302" s="8" t="s">
        <v>15</v>
      </c>
      <c r="C302" s="25" t="s">
        <v>309</v>
      </c>
      <c r="D302" s="25" t="s">
        <v>310</v>
      </c>
      <c r="E302" s="39" t="s">
        <v>311</v>
      </c>
      <c r="F302" s="25" t="s">
        <v>312</v>
      </c>
      <c r="G302" s="25" t="s">
        <v>190</v>
      </c>
      <c r="H302" s="25" t="s">
        <v>499</v>
      </c>
      <c r="I302" s="25" t="s">
        <v>584</v>
      </c>
      <c r="J302" s="25" t="s">
        <v>340</v>
      </c>
    </row>
    <row r="303" spans="1:10">
      <c r="A303" s="3" t="s">
        <v>497</v>
      </c>
      <c r="B303" s="8" t="s">
        <v>13</v>
      </c>
      <c r="C303" s="25"/>
      <c r="D303" s="25"/>
      <c r="E303" s="25"/>
      <c r="F303" s="3"/>
      <c r="G303" s="3">
        <v>9</v>
      </c>
      <c r="H303" s="3">
        <v>8</v>
      </c>
      <c r="I303" s="3">
        <v>11</v>
      </c>
      <c r="J303" s="3">
        <v>12</v>
      </c>
    </row>
    <row r="304" spans="1:10">
      <c r="A304" s="3"/>
      <c r="B304" s="8" t="s">
        <v>15</v>
      </c>
      <c r="C304" s="25"/>
      <c r="D304" s="25"/>
      <c r="E304" s="25"/>
      <c r="F304" s="3"/>
      <c r="G304" s="25" t="s">
        <v>307</v>
      </c>
      <c r="H304" s="3">
        <v>8</v>
      </c>
      <c r="I304" s="25" t="s">
        <v>185</v>
      </c>
      <c r="J304" s="25" t="s">
        <v>335</v>
      </c>
    </row>
    <row r="305" spans="1:10">
      <c r="A305" s="4"/>
      <c r="B305" s="20"/>
      <c r="C305" s="40"/>
      <c r="D305" s="40"/>
      <c r="E305" s="40"/>
    </row>
    <row r="306" spans="1:10">
      <c r="A306" s="4"/>
      <c r="B306" s="20"/>
      <c r="C306" s="40"/>
      <c r="D306" s="40"/>
      <c r="E306" s="40"/>
    </row>
    <row r="307" spans="1:10" ht="15">
      <c r="A307" s="27" t="s">
        <v>313</v>
      </c>
      <c r="B307" s="3"/>
      <c r="C307" s="7" t="s">
        <v>2</v>
      </c>
      <c r="D307" s="7" t="s">
        <v>3</v>
      </c>
      <c r="E307" s="7" t="s">
        <v>4</v>
      </c>
      <c r="F307" s="7" t="s">
        <v>5</v>
      </c>
      <c r="G307" s="135" t="s">
        <v>113</v>
      </c>
      <c r="H307" s="136" t="s">
        <v>114</v>
      </c>
      <c r="I307" s="52" t="s">
        <v>521</v>
      </c>
      <c r="J307" s="52" t="s">
        <v>522</v>
      </c>
    </row>
    <row r="308" spans="1:10">
      <c r="A308" s="2" t="s">
        <v>314</v>
      </c>
      <c r="B308" s="2" t="s">
        <v>12</v>
      </c>
      <c r="C308" s="2"/>
      <c r="D308" s="2">
        <v>1</v>
      </c>
      <c r="E308" s="2"/>
      <c r="F308" s="2">
        <v>0</v>
      </c>
      <c r="G308" s="137">
        <v>1</v>
      </c>
      <c r="H308" s="138">
        <v>0</v>
      </c>
      <c r="I308" s="2">
        <v>1</v>
      </c>
      <c r="J308" s="2">
        <v>0</v>
      </c>
    </row>
    <row r="309" spans="1:10">
      <c r="A309" s="3"/>
      <c r="B309" s="3" t="s">
        <v>13</v>
      </c>
      <c r="C309" s="3"/>
      <c r="D309" s="3">
        <v>157</v>
      </c>
      <c r="E309" s="3"/>
      <c r="F309" s="3"/>
      <c r="G309" s="3">
        <v>152</v>
      </c>
      <c r="H309" s="3"/>
      <c r="I309" s="3">
        <v>169</v>
      </c>
      <c r="J309" s="3"/>
    </row>
    <row r="310" spans="1:10">
      <c r="A310" s="3"/>
      <c r="B310" s="3" t="s">
        <v>15</v>
      </c>
      <c r="C310" s="3"/>
      <c r="D310" s="3">
        <v>157</v>
      </c>
      <c r="E310" s="3"/>
      <c r="F310" s="3"/>
      <c r="G310" s="3">
        <v>152</v>
      </c>
      <c r="H310" s="3"/>
      <c r="I310" s="3">
        <v>169</v>
      </c>
      <c r="J310" s="3"/>
    </row>
    <row r="311" spans="1:10">
      <c r="A311" s="3"/>
      <c r="B311" s="8" t="s">
        <v>10</v>
      </c>
      <c r="C311" s="3"/>
      <c r="D311" s="9">
        <v>1</v>
      </c>
      <c r="E311" s="3"/>
      <c r="F311" s="3"/>
      <c r="G311" s="9">
        <v>1</v>
      </c>
      <c r="H311" s="3"/>
      <c r="I311" s="9">
        <v>1</v>
      </c>
      <c r="J311" s="3"/>
    </row>
    <row r="312" spans="1:10">
      <c r="A312" s="3" t="s">
        <v>315</v>
      </c>
      <c r="B312" s="8" t="s">
        <v>9</v>
      </c>
      <c r="C312" s="24"/>
      <c r="D312" s="24">
        <v>1</v>
      </c>
      <c r="E312" s="37"/>
      <c r="F312" s="3"/>
      <c r="G312" s="3">
        <v>1</v>
      </c>
      <c r="H312" s="3"/>
      <c r="I312" s="3">
        <v>1</v>
      </c>
      <c r="J312" s="3"/>
    </row>
    <row r="313" spans="1:10">
      <c r="A313" s="8" t="s">
        <v>316</v>
      </c>
      <c r="B313" s="8" t="s">
        <v>13</v>
      </c>
      <c r="C313" s="24"/>
      <c r="D313" s="24">
        <v>7</v>
      </c>
      <c r="E313" s="37"/>
      <c r="F313" s="3"/>
      <c r="G313" s="3">
        <v>4</v>
      </c>
      <c r="H313" s="3"/>
      <c r="I313" s="3">
        <v>6</v>
      </c>
      <c r="J313" s="3"/>
    </row>
    <row r="314" spans="1:10">
      <c r="A314" s="3"/>
      <c r="B314" s="8" t="s">
        <v>15</v>
      </c>
      <c r="C314" s="25"/>
      <c r="D314" s="25" t="s">
        <v>310</v>
      </c>
      <c r="E314" s="39"/>
      <c r="F314" s="3"/>
      <c r="G314" s="3">
        <v>4</v>
      </c>
      <c r="H314" s="3"/>
      <c r="I314" s="3">
        <v>6</v>
      </c>
      <c r="J314" s="3"/>
    </row>
    <row r="315" spans="1:10">
      <c r="A315" s="3" t="s">
        <v>317</v>
      </c>
      <c r="B315" s="8" t="s">
        <v>13</v>
      </c>
      <c r="C315" s="24"/>
      <c r="D315" s="24">
        <v>13</v>
      </c>
      <c r="E315" s="37"/>
      <c r="F315" s="3"/>
      <c r="G315" s="3">
        <v>10</v>
      </c>
      <c r="H315" s="3"/>
      <c r="I315" s="3">
        <v>15</v>
      </c>
      <c r="J315" s="3"/>
    </row>
    <row r="316" spans="1:10" ht="16.5" customHeight="1">
      <c r="A316" s="3"/>
      <c r="B316" s="8" t="s">
        <v>15</v>
      </c>
      <c r="C316" s="25"/>
      <c r="D316" s="25" t="s">
        <v>64</v>
      </c>
      <c r="E316" s="39"/>
      <c r="F316" s="3"/>
      <c r="G316" s="3">
        <v>10</v>
      </c>
      <c r="H316" s="3"/>
      <c r="I316" s="3">
        <v>15</v>
      </c>
      <c r="J316" s="3"/>
    </row>
    <row r="317" spans="1:10">
      <c r="A317" s="8" t="s">
        <v>318</v>
      </c>
      <c r="B317" s="8" t="s">
        <v>13</v>
      </c>
      <c r="C317" s="24"/>
      <c r="D317" s="24">
        <v>8</v>
      </c>
      <c r="E317" s="37"/>
      <c r="F317" s="3"/>
      <c r="G317" s="3">
        <v>4</v>
      </c>
      <c r="H317" s="3"/>
      <c r="I317" s="3">
        <v>11</v>
      </c>
      <c r="J317" s="3"/>
    </row>
    <row r="318" spans="1:10">
      <c r="A318" s="3"/>
      <c r="B318" s="8" t="s">
        <v>15</v>
      </c>
      <c r="C318" s="25"/>
      <c r="D318" s="25" t="s">
        <v>23</v>
      </c>
      <c r="E318" s="39"/>
      <c r="F318" s="3"/>
      <c r="G318" s="3">
        <v>4</v>
      </c>
      <c r="H318" s="3"/>
      <c r="I318" s="3">
        <v>11</v>
      </c>
      <c r="J318" s="3"/>
    </row>
    <row r="319" spans="1:10">
      <c r="A319" s="8" t="s">
        <v>319</v>
      </c>
      <c r="B319" s="8" t="s">
        <v>13</v>
      </c>
      <c r="C319" s="24"/>
      <c r="D319" s="24">
        <v>12</v>
      </c>
      <c r="E319" s="37"/>
      <c r="F319" s="3"/>
      <c r="G319" s="3">
        <v>12</v>
      </c>
      <c r="H319" s="3"/>
      <c r="I319" s="3">
        <v>12</v>
      </c>
      <c r="J319" s="3"/>
    </row>
    <row r="320" spans="1:10">
      <c r="A320" s="3"/>
      <c r="B320" s="8" t="s">
        <v>15</v>
      </c>
      <c r="C320" s="25"/>
      <c r="D320" s="25" t="s">
        <v>110</v>
      </c>
      <c r="E320" s="39"/>
      <c r="F320" s="3"/>
      <c r="G320" s="3">
        <v>12</v>
      </c>
      <c r="H320" s="3"/>
      <c r="I320" s="3">
        <v>12</v>
      </c>
      <c r="J320" s="3"/>
    </row>
    <row r="321" spans="1:10">
      <c r="A321" s="8" t="s">
        <v>320</v>
      </c>
      <c r="B321" s="8" t="s">
        <v>13</v>
      </c>
      <c r="C321" s="24"/>
      <c r="D321" s="24">
        <v>14</v>
      </c>
      <c r="E321" s="37"/>
      <c r="F321" s="3"/>
      <c r="G321" s="3">
        <v>9</v>
      </c>
      <c r="H321" s="3"/>
      <c r="I321" s="3">
        <v>13</v>
      </c>
      <c r="J321" s="3"/>
    </row>
    <row r="322" spans="1:10">
      <c r="A322" s="3"/>
      <c r="B322" s="8" t="s">
        <v>15</v>
      </c>
      <c r="C322" s="25"/>
      <c r="D322" s="25" t="s">
        <v>68</v>
      </c>
      <c r="E322" s="39"/>
      <c r="F322" s="3"/>
      <c r="G322" s="3">
        <v>9</v>
      </c>
      <c r="H322" s="3"/>
      <c r="I322" s="3">
        <v>13</v>
      </c>
      <c r="J322" s="3"/>
    </row>
    <row r="323" spans="1:10">
      <c r="A323" s="8" t="s">
        <v>321</v>
      </c>
      <c r="B323" s="8" t="s">
        <v>13</v>
      </c>
      <c r="C323" s="24"/>
      <c r="D323" s="24">
        <v>6</v>
      </c>
      <c r="E323" s="37"/>
      <c r="F323" s="3"/>
      <c r="G323" s="3">
        <v>10</v>
      </c>
      <c r="H323" s="3"/>
      <c r="I323" s="3">
        <v>12</v>
      </c>
      <c r="J323" s="3"/>
    </row>
    <row r="324" spans="1:10">
      <c r="A324" s="3"/>
      <c r="B324" s="8" t="s">
        <v>15</v>
      </c>
      <c r="C324" s="25"/>
      <c r="D324" s="25" t="s">
        <v>47</v>
      </c>
      <c r="E324" s="39"/>
      <c r="F324" s="3"/>
      <c r="G324" s="3">
        <v>10</v>
      </c>
      <c r="H324" s="3"/>
      <c r="I324" s="3">
        <v>12</v>
      </c>
      <c r="J324" s="3"/>
    </row>
    <row r="325" spans="1:10">
      <c r="A325" s="8" t="s">
        <v>322</v>
      </c>
      <c r="B325" s="8" t="s">
        <v>13</v>
      </c>
      <c r="C325" s="24"/>
      <c r="D325" s="24">
        <v>11</v>
      </c>
      <c r="E325" s="37"/>
      <c r="F325" s="3"/>
      <c r="G325" s="3">
        <v>13</v>
      </c>
      <c r="H325" s="3"/>
      <c r="I325" s="3">
        <v>11</v>
      </c>
      <c r="J325" s="3"/>
    </row>
    <row r="326" spans="1:10">
      <c r="A326" s="3"/>
      <c r="B326" s="8" t="s">
        <v>15</v>
      </c>
      <c r="C326" s="25"/>
      <c r="D326" s="25" t="s">
        <v>198</v>
      </c>
      <c r="E326" s="39"/>
      <c r="F326" s="3"/>
      <c r="G326" s="3">
        <v>13</v>
      </c>
      <c r="H326" s="3"/>
      <c r="I326" s="3">
        <v>11</v>
      </c>
      <c r="J326" s="3"/>
    </row>
    <row r="327" spans="1:10">
      <c r="A327" s="4"/>
      <c r="B327" s="20"/>
      <c r="C327" s="40"/>
      <c r="D327" s="40"/>
      <c r="E327" s="40"/>
    </row>
    <row r="328" spans="1:10">
      <c r="A328" s="4"/>
      <c r="B328" s="20"/>
      <c r="C328" s="40"/>
      <c r="D328" s="40"/>
      <c r="E328" s="40"/>
    </row>
    <row r="329" spans="1:10">
      <c r="A329" s="4"/>
      <c r="B329" s="20"/>
      <c r="C329" s="40"/>
      <c r="D329" s="40"/>
      <c r="E329" s="40"/>
    </row>
    <row r="330" spans="1:10" ht="15">
      <c r="A330" s="27" t="s">
        <v>323</v>
      </c>
      <c r="B330" s="3"/>
      <c r="C330" s="7" t="s">
        <v>2</v>
      </c>
      <c r="D330" s="7" t="s">
        <v>3</v>
      </c>
      <c r="E330" s="7" t="s">
        <v>4</v>
      </c>
      <c r="F330" s="7" t="s">
        <v>5</v>
      </c>
      <c r="G330" s="135" t="s">
        <v>113</v>
      </c>
      <c r="H330" s="136" t="s">
        <v>114</v>
      </c>
      <c r="I330" s="52" t="s">
        <v>521</v>
      </c>
      <c r="J330" s="52" t="s">
        <v>522</v>
      </c>
    </row>
    <row r="331" spans="1:10">
      <c r="A331" s="2" t="s">
        <v>324</v>
      </c>
      <c r="B331" s="2" t="s">
        <v>12</v>
      </c>
      <c r="C331" s="2">
        <v>2</v>
      </c>
      <c r="D331" s="2"/>
      <c r="E331" s="2">
        <v>4</v>
      </c>
      <c r="F331" s="2">
        <v>1</v>
      </c>
      <c r="G331" s="137">
        <v>0</v>
      </c>
      <c r="H331" s="138">
        <v>0</v>
      </c>
      <c r="I331" s="2">
        <v>1</v>
      </c>
      <c r="J331" s="2">
        <v>0</v>
      </c>
    </row>
    <row r="332" spans="1:10">
      <c r="A332" s="3"/>
      <c r="B332" s="3" t="s">
        <v>13</v>
      </c>
      <c r="C332" s="3">
        <v>175</v>
      </c>
      <c r="D332" s="3"/>
      <c r="E332" s="3">
        <v>164</v>
      </c>
      <c r="F332" s="3">
        <v>157</v>
      </c>
      <c r="G332" s="3"/>
      <c r="H332" s="3"/>
      <c r="I332" s="3">
        <v>163</v>
      </c>
      <c r="J332" s="3"/>
    </row>
    <row r="333" spans="1:10">
      <c r="A333" s="3"/>
      <c r="B333" s="3" t="s">
        <v>15</v>
      </c>
      <c r="C333" s="3" t="s">
        <v>325</v>
      </c>
      <c r="D333" s="3"/>
      <c r="E333" s="3" t="s">
        <v>326</v>
      </c>
      <c r="F333" s="3">
        <v>157</v>
      </c>
      <c r="G333" s="3"/>
      <c r="H333" s="3"/>
      <c r="I333" s="3">
        <v>163</v>
      </c>
      <c r="J333" s="3"/>
    </row>
    <row r="334" spans="1:10">
      <c r="A334" s="3"/>
      <c r="B334" s="8" t="s">
        <v>10</v>
      </c>
      <c r="C334" s="9">
        <v>1</v>
      </c>
      <c r="D334" s="3"/>
      <c r="E334" s="9">
        <v>0.75</v>
      </c>
      <c r="F334" s="9">
        <v>1</v>
      </c>
      <c r="G334" s="3"/>
      <c r="H334" s="3"/>
      <c r="I334" s="9">
        <v>0</v>
      </c>
      <c r="J334" s="3"/>
    </row>
    <row r="335" spans="1:10">
      <c r="A335" s="3" t="s">
        <v>327</v>
      </c>
      <c r="B335" s="8" t="s">
        <v>9</v>
      </c>
      <c r="C335" s="24">
        <v>2</v>
      </c>
      <c r="D335" s="24"/>
      <c r="E335" s="37">
        <v>4</v>
      </c>
      <c r="F335" s="3">
        <v>1</v>
      </c>
      <c r="G335" s="3"/>
      <c r="H335" s="3"/>
      <c r="I335" s="3">
        <v>1</v>
      </c>
      <c r="J335" s="3"/>
    </row>
    <row r="336" spans="1:10">
      <c r="A336" s="8" t="s">
        <v>328</v>
      </c>
      <c r="B336" s="8" t="s">
        <v>13</v>
      </c>
      <c r="C336" s="24">
        <v>12</v>
      </c>
      <c r="D336" s="24"/>
      <c r="E336" s="37">
        <v>12</v>
      </c>
      <c r="F336" s="3">
        <v>13</v>
      </c>
      <c r="G336" s="3"/>
      <c r="H336" s="3"/>
      <c r="I336" s="3">
        <v>12</v>
      </c>
      <c r="J336" s="3"/>
    </row>
    <row r="337" spans="1:10">
      <c r="A337" s="3"/>
      <c r="B337" s="8" t="s">
        <v>15</v>
      </c>
      <c r="C337" s="25" t="s">
        <v>200</v>
      </c>
      <c r="D337" s="25"/>
      <c r="E337" s="39" t="s">
        <v>185</v>
      </c>
      <c r="F337" s="3">
        <v>13</v>
      </c>
      <c r="G337" s="3"/>
      <c r="H337" s="3"/>
      <c r="I337" s="3">
        <v>12</v>
      </c>
      <c r="J337" s="3"/>
    </row>
    <row r="338" spans="1:10">
      <c r="A338" s="8" t="s">
        <v>329</v>
      </c>
      <c r="B338" s="8" t="s">
        <v>13</v>
      </c>
      <c r="C338" s="24">
        <v>16</v>
      </c>
      <c r="D338" s="24"/>
      <c r="E338" s="37">
        <v>15</v>
      </c>
      <c r="F338" s="3">
        <v>13</v>
      </c>
      <c r="G338" s="3"/>
      <c r="H338" s="3"/>
      <c r="I338" s="3">
        <v>13</v>
      </c>
      <c r="J338" s="3"/>
    </row>
    <row r="339" spans="1:10">
      <c r="A339" s="3"/>
      <c r="B339" s="8" t="s">
        <v>15</v>
      </c>
      <c r="C339" s="25" t="s">
        <v>244</v>
      </c>
      <c r="D339" s="25"/>
      <c r="E339" s="39" t="s">
        <v>330</v>
      </c>
      <c r="F339" s="3">
        <v>13</v>
      </c>
      <c r="G339" s="3"/>
      <c r="H339" s="3"/>
      <c r="I339" s="3">
        <v>13</v>
      </c>
      <c r="J339" s="3"/>
    </row>
    <row r="340" spans="1:10">
      <c r="A340" s="8" t="s">
        <v>331</v>
      </c>
      <c r="B340" s="8" t="s">
        <v>13</v>
      </c>
      <c r="C340" s="24">
        <v>8</v>
      </c>
      <c r="D340" s="24"/>
      <c r="E340" s="37">
        <v>8</v>
      </c>
      <c r="F340" s="3">
        <v>6</v>
      </c>
      <c r="G340" s="3"/>
      <c r="H340" s="3"/>
      <c r="I340" s="3">
        <v>5</v>
      </c>
      <c r="J340" s="3"/>
    </row>
    <row r="341" spans="1:10">
      <c r="A341" s="3"/>
      <c r="B341" s="8" t="s">
        <v>15</v>
      </c>
      <c r="C341" s="25" t="s">
        <v>332</v>
      </c>
      <c r="D341" s="25"/>
      <c r="E341" s="39" t="s">
        <v>173</v>
      </c>
      <c r="F341" s="3">
        <v>6</v>
      </c>
      <c r="G341" s="3"/>
      <c r="H341" s="3"/>
      <c r="I341" s="3">
        <v>5</v>
      </c>
      <c r="J341" s="3"/>
    </row>
    <row r="342" spans="1:10">
      <c r="A342" s="8" t="s">
        <v>333</v>
      </c>
      <c r="B342" s="8" t="s">
        <v>13</v>
      </c>
      <c r="C342" s="24">
        <v>11</v>
      </c>
      <c r="D342" s="24"/>
      <c r="E342" s="37">
        <v>8</v>
      </c>
      <c r="F342" s="3">
        <v>6</v>
      </c>
      <c r="G342" s="3"/>
      <c r="H342" s="3"/>
      <c r="I342" s="3">
        <v>7</v>
      </c>
      <c r="J342" s="3"/>
    </row>
    <row r="343" spans="1:10">
      <c r="A343" s="3"/>
      <c r="B343" s="8" t="s">
        <v>15</v>
      </c>
      <c r="C343" s="25" t="s">
        <v>302</v>
      </c>
      <c r="D343" s="25"/>
      <c r="E343" s="39" t="s">
        <v>332</v>
      </c>
      <c r="F343" s="3">
        <v>6</v>
      </c>
      <c r="G343" s="3"/>
      <c r="H343" s="3"/>
      <c r="I343" s="3">
        <v>7</v>
      </c>
      <c r="J343" s="3"/>
    </row>
    <row r="344" spans="1:10">
      <c r="A344" s="8" t="s">
        <v>334</v>
      </c>
      <c r="B344" s="8" t="s">
        <v>13</v>
      </c>
      <c r="C344" s="24">
        <v>15</v>
      </c>
      <c r="D344" s="24"/>
      <c r="E344" s="37">
        <v>12</v>
      </c>
      <c r="F344" s="3">
        <v>14</v>
      </c>
      <c r="G344" s="3"/>
      <c r="H344" s="3"/>
      <c r="I344" s="3">
        <v>14</v>
      </c>
      <c r="J344" s="3"/>
    </row>
    <row r="345" spans="1:10">
      <c r="A345" s="3"/>
      <c r="B345" s="8" t="s">
        <v>15</v>
      </c>
      <c r="C345" s="25" t="s">
        <v>330</v>
      </c>
      <c r="D345" s="25"/>
      <c r="E345" s="39" t="s">
        <v>335</v>
      </c>
      <c r="F345" s="3">
        <v>14</v>
      </c>
      <c r="G345" s="3"/>
      <c r="H345" s="3"/>
      <c r="I345" s="3">
        <v>14</v>
      </c>
      <c r="J345" s="3"/>
    </row>
    <row r="346" spans="1:10">
      <c r="A346" s="3" t="s">
        <v>336</v>
      </c>
      <c r="B346" s="8" t="s">
        <v>13</v>
      </c>
      <c r="C346" s="24">
        <v>11</v>
      </c>
      <c r="D346" s="24"/>
      <c r="E346" s="37">
        <v>9</v>
      </c>
      <c r="F346" s="3">
        <v>10</v>
      </c>
      <c r="G346" s="3"/>
      <c r="H346" s="3"/>
      <c r="I346" s="3">
        <v>11</v>
      </c>
      <c r="J346" s="3"/>
    </row>
    <row r="347" spans="1:10">
      <c r="A347" s="3"/>
      <c r="B347" s="8" t="s">
        <v>15</v>
      </c>
      <c r="C347" s="25" t="s">
        <v>337</v>
      </c>
      <c r="D347" s="25"/>
      <c r="E347" s="39" t="s">
        <v>338</v>
      </c>
      <c r="F347" s="3">
        <v>10</v>
      </c>
      <c r="G347" s="3"/>
      <c r="H347" s="3"/>
      <c r="I347" s="3">
        <v>11</v>
      </c>
      <c r="J347" s="3"/>
    </row>
    <row r="348" spans="1:10">
      <c r="A348" s="3" t="s">
        <v>339</v>
      </c>
      <c r="B348" s="8" t="s">
        <v>13</v>
      </c>
      <c r="C348" s="24">
        <v>9</v>
      </c>
      <c r="D348" s="24"/>
      <c r="E348" s="37">
        <v>8</v>
      </c>
      <c r="F348" s="3">
        <v>7</v>
      </c>
      <c r="G348" s="3"/>
      <c r="H348" s="3"/>
      <c r="I348" s="3">
        <v>6</v>
      </c>
      <c r="J348" s="3"/>
    </row>
    <row r="349" spans="1:10">
      <c r="A349" s="3"/>
      <c r="B349" s="8" t="s">
        <v>15</v>
      </c>
      <c r="C349" s="25" t="s">
        <v>340</v>
      </c>
      <c r="D349" s="25"/>
      <c r="E349" s="39" t="s">
        <v>90</v>
      </c>
      <c r="F349" s="3">
        <v>7</v>
      </c>
      <c r="G349" s="3"/>
      <c r="H349" s="3"/>
      <c r="I349" s="3">
        <v>6</v>
      </c>
      <c r="J349" s="3"/>
    </row>
    <row r="350" spans="1:10">
      <c r="A350" s="3" t="s">
        <v>341</v>
      </c>
      <c r="B350" s="8" t="s">
        <v>13</v>
      </c>
      <c r="C350" s="24">
        <v>10</v>
      </c>
      <c r="D350" s="24"/>
      <c r="E350" s="37">
        <v>9</v>
      </c>
      <c r="F350" s="3">
        <v>10</v>
      </c>
      <c r="G350" s="3"/>
      <c r="H350" s="3"/>
      <c r="I350" s="3">
        <v>11</v>
      </c>
      <c r="J350" s="3"/>
    </row>
    <row r="351" spans="1:10">
      <c r="A351" s="3"/>
      <c r="B351" s="8" t="s">
        <v>15</v>
      </c>
      <c r="C351" s="25" t="s">
        <v>106</v>
      </c>
      <c r="D351" s="25"/>
      <c r="E351" s="39" t="s">
        <v>307</v>
      </c>
      <c r="F351" s="3">
        <v>10</v>
      </c>
      <c r="G351" s="3"/>
      <c r="H351" s="3"/>
      <c r="I351" s="3">
        <v>11</v>
      </c>
      <c r="J351" s="3"/>
    </row>
  </sheetData>
  <phoneticPr fontId="5" type="noConversion"/>
  <pageMargins left="0.7" right="0.7" top="0.75" bottom="0.75" header="0.3" footer="0.3"/>
  <pageSetup scale="84" fitToHeight="6" orientation="portrait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topLeftCell="B184" workbookViewId="0">
      <selection activeCell="J216" sqref="J216"/>
    </sheetView>
  </sheetViews>
  <sheetFormatPr baseColWidth="10" defaultColWidth="8.83203125" defaultRowHeight="14" x14ac:dyDescent="0"/>
  <cols>
    <col min="1" max="1" width="32.5" style="1" customWidth="1"/>
    <col min="2" max="2" width="26.5" style="1" customWidth="1"/>
    <col min="3" max="3" width="8.6640625" style="1" bestFit="1" customWidth="1"/>
    <col min="4" max="4" width="11" style="1" bestFit="1" customWidth="1"/>
    <col min="5" max="5" width="8.6640625" style="1" bestFit="1" customWidth="1"/>
    <col min="6" max="6" width="10.1640625" style="1" bestFit="1" customWidth="1"/>
    <col min="7" max="7" width="8" style="1" bestFit="1" customWidth="1"/>
    <col min="8" max="8" width="10.1640625" style="1" bestFit="1" customWidth="1"/>
    <col min="9" max="9" width="8.83203125" style="1"/>
    <col min="10" max="10" width="10.1640625" style="1" bestFit="1" customWidth="1"/>
    <col min="11" max="16384" width="8.83203125" style="1"/>
  </cols>
  <sheetData>
    <row r="1" spans="1:10">
      <c r="A1" s="6" t="s">
        <v>0</v>
      </c>
    </row>
    <row r="2" spans="1:10">
      <c r="A2" s="6"/>
    </row>
    <row r="3" spans="1:10" ht="15">
      <c r="A3" s="54" t="s">
        <v>112</v>
      </c>
      <c r="B3" s="3"/>
      <c r="C3" s="7" t="s">
        <v>2</v>
      </c>
      <c r="D3" s="7" t="s">
        <v>3</v>
      </c>
      <c r="E3" s="7" t="s">
        <v>4</v>
      </c>
      <c r="F3" s="55" t="s">
        <v>5</v>
      </c>
      <c r="G3" s="52" t="s">
        <v>342</v>
      </c>
      <c r="H3" s="52" t="s">
        <v>343</v>
      </c>
      <c r="I3" s="52" t="s">
        <v>521</v>
      </c>
      <c r="J3" s="52" t="s">
        <v>522</v>
      </c>
    </row>
    <row r="4" spans="1:10" ht="15">
      <c r="A4" s="42" t="s">
        <v>8</v>
      </c>
      <c r="B4" s="2" t="s">
        <v>9</v>
      </c>
      <c r="C4" s="45">
        <v>4</v>
      </c>
      <c r="D4" s="45">
        <v>6</v>
      </c>
      <c r="E4" s="45">
        <v>1</v>
      </c>
      <c r="F4" s="2">
        <v>7</v>
      </c>
      <c r="G4" s="2"/>
      <c r="H4" s="2">
        <v>12</v>
      </c>
      <c r="I4" s="2">
        <v>4</v>
      </c>
      <c r="J4" s="2">
        <v>9</v>
      </c>
    </row>
    <row r="5" spans="1:10" ht="15">
      <c r="A5" s="43"/>
      <c r="B5" s="8" t="s">
        <v>10</v>
      </c>
      <c r="C5" s="44">
        <v>1</v>
      </c>
      <c r="D5" s="44">
        <v>0.83</v>
      </c>
      <c r="E5" s="44">
        <v>1</v>
      </c>
      <c r="F5" s="9">
        <v>0.7</v>
      </c>
      <c r="G5" s="3"/>
      <c r="H5" s="9">
        <v>0.75</v>
      </c>
      <c r="I5" s="9">
        <v>1</v>
      </c>
      <c r="J5" s="9">
        <v>0.89</v>
      </c>
    </row>
    <row r="6" spans="1:10">
      <c r="A6" s="2" t="s">
        <v>11</v>
      </c>
      <c r="B6" s="2" t="s">
        <v>12</v>
      </c>
      <c r="C6" s="2">
        <v>4</v>
      </c>
      <c r="D6" s="2">
        <v>6</v>
      </c>
      <c r="E6" s="2">
        <v>1</v>
      </c>
      <c r="F6" s="2">
        <v>5</v>
      </c>
      <c r="G6" s="2"/>
      <c r="H6" s="2">
        <v>2</v>
      </c>
      <c r="I6" s="2">
        <v>0</v>
      </c>
      <c r="J6" s="2">
        <v>1</v>
      </c>
    </row>
    <row r="7" spans="1:10">
      <c r="A7" s="3"/>
      <c r="B7" s="3" t="s">
        <v>13</v>
      </c>
      <c r="C7" s="3">
        <v>160</v>
      </c>
      <c r="D7" s="3">
        <v>174</v>
      </c>
      <c r="E7" s="3">
        <v>166</v>
      </c>
      <c r="F7" s="3">
        <v>164</v>
      </c>
      <c r="G7" s="3"/>
      <c r="H7" s="3">
        <v>154</v>
      </c>
      <c r="I7" s="3"/>
      <c r="J7" s="3">
        <v>163</v>
      </c>
    </row>
    <row r="8" spans="1:10">
      <c r="A8" s="3"/>
      <c r="B8" s="3" t="s">
        <v>15</v>
      </c>
      <c r="C8" s="56" t="s">
        <v>344</v>
      </c>
      <c r="D8" s="56" t="s">
        <v>345</v>
      </c>
      <c r="E8" s="3">
        <v>166</v>
      </c>
      <c r="F8" s="3" t="s">
        <v>346</v>
      </c>
      <c r="G8" s="3"/>
      <c r="H8" s="3" t="s">
        <v>347</v>
      </c>
      <c r="I8" s="3"/>
      <c r="J8" s="3">
        <v>163</v>
      </c>
    </row>
    <row r="9" spans="1:10">
      <c r="A9" s="3"/>
      <c r="B9" s="8" t="s">
        <v>10</v>
      </c>
      <c r="C9" s="9">
        <v>1</v>
      </c>
      <c r="D9" s="9">
        <v>0.83</v>
      </c>
      <c r="E9" s="9">
        <v>1</v>
      </c>
      <c r="F9" s="9">
        <v>0.6</v>
      </c>
      <c r="G9" s="3"/>
      <c r="H9" s="9">
        <v>0.5</v>
      </c>
      <c r="I9" s="3"/>
      <c r="J9" s="9">
        <v>1</v>
      </c>
    </row>
    <row r="10" spans="1:10">
      <c r="A10" s="98" t="s">
        <v>22</v>
      </c>
      <c r="B10" s="99" t="s">
        <v>9</v>
      </c>
      <c r="C10" s="100">
        <v>2</v>
      </c>
      <c r="D10" s="101">
        <v>2</v>
      </c>
      <c r="E10" s="100">
        <v>1</v>
      </c>
      <c r="F10" s="98">
        <v>2</v>
      </c>
      <c r="G10" s="98"/>
      <c r="H10" s="98"/>
      <c r="I10" s="98"/>
      <c r="J10" s="98"/>
    </row>
    <row r="11" spans="1:10">
      <c r="A11" s="3" t="s">
        <v>24</v>
      </c>
      <c r="B11" s="3" t="s">
        <v>13</v>
      </c>
      <c r="C11" s="24">
        <v>25</v>
      </c>
      <c r="D11" s="16">
        <v>27</v>
      </c>
      <c r="E11" s="24">
        <v>23</v>
      </c>
      <c r="F11" s="25" t="s">
        <v>348</v>
      </c>
      <c r="G11" s="3"/>
      <c r="H11" s="3"/>
      <c r="I11" s="3"/>
      <c r="J11" s="3"/>
    </row>
    <row r="12" spans="1:10">
      <c r="A12" s="3"/>
      <c r="B12" s="3" t="s">
        <v>15</v>
      </c>
      <c r="C12" s="24" t="s">
        <v>349</v>
      </c>
      <c r="D12" s="16" t="s">
        <v>63</v>
      </c>
      <c r="E12" s="24">
        <v>23</v>
      </c>
      <c r="F12" s="25" t="s">
        <v>350</v>
      </c>
      <c r="G12" s="3"/>
      <c r="H12" s="3"/>
      <c r="I12" s="3"/>
      <c r="J12" s="3"/>
    </row>
    <row r="13" spans="1:10">
      <c r="A13" s="3" t="s">
        <v>30</v>
      </c>
      <c r="B13" s="3" t="s">
        <v>13</v>
      </c>
      <c r="C13" s="24">
        <v>21</v>
      </c>
      <c r="D13" s="16">
        <v>24</v>
      </c>
      <c r="E13" s="24">
        <v>23</v>
      </c>
      <c r="F13" s="25" t="s">
        <v>351</v>
      </c>
      <c r="G13" s="3"/>
      <c r="H13" s="3"/>
      <c r="I13" s="3"/>
      <c r="J13" s="3"/>
    </row>
    <row r="14" spans="1:10">
      <c r="A14" s="3"/>
      <c r="B14" s="3" t="s">
        <v>15</v>
      </c>
      <c r="C14" s="24" t="s">
        <v>119</v>
      </c>
      <c r="D14" s="16" t="s">
        <v>161</v>
      </c>
      <c r="E14" s="24">
        <v>23</v>
      </c>
      <c r="F14" s="25" t="s">
        <v>352</v>
      </c>
      <c r="G14" s="3"/>
      <c r="H14" s="3"/>
      <c r="I14" s="3"/>
      <c r="J14" s="3"/>
    </row>
    <row r="15" spans="1:10">
      <c r="A15" s="3" t="s">
        <v>34</v>
      </c>
      <c r="B15" s="3" t="s">
        <v>13</v>
      </c>
      <c r="C15" s="24">
        <v>22</v>
      </c>
      <c r="D15" s="16">
        <v>23</v>
      </c>
      <c r="E15" s="24">
        <v>18</v>
      </c>
      <c r="F15" s="25" t="s">
        <v>41</v>
      </c>
      <c r="G15" s="3"/>
      <c r="H15" s="3"/>
      <c r="I15" s="3"/>
      <c r="J15" s="3"/>
    </row>
    <row r="16" spans="1:10">
      <c r="A16" s="3"/>
      <c r="B16" s="3" t="s">
        <v>15</v>
      </c>
      <c r="C16" s="24" t="s">
        <v>353</v>
      </c>
      <c r="D16" s="17" t="s">
        <v>246</v>
      </c>
      <c r="E16" s="24">
        <v>18</v>
      </c>
      <c r="F16" s="25" t="s">
        <v>249</v>
      </c>
      <c r="G16" s="3"/>
      <c r="H16" s="3"/>
      <c r="I16" s="3"/>
      <c r="J16" s="3"/>
    </row>
    <row r="17" spans="1:12">
      <c r="A17" s="3" t="s">
        <v>40</v>
      </c>
      <c r="B17" s="3" t="s">
        <v>13</v>
      </c>
      <c r="C17" s="24">
        <v>21</v>
      </c>
      <c r="D17" s="16">
        <v>24</v>
      </c>
      <c r="E17" s="24">
        <v>25</v>
      </c>
      <c r="F17" s="25" t="s">
        <v>31</v>
      </c>
      <c r="G17" s="3"/>
      <c r="H17" s="3"/>
      <c r="I17" s="3"/>
      <c r="J17" s="3"/>
    </row>
    <row r="18" spans="1:12">
      <c r="A18" s="3"/>
      <c r="B18" s="3" t="s">
        <v>15</v>
      </c>
      <c r="C18" s="24" t="s">
        <v>126</v>
      </c>
      <c r="D18" s="16" t="s">
        <v>354</v>
      </c>
      <c r="E18" s="24">
        <v>25</v>
      </c>
      <c r="F18" s="25" t="s">
        <v>355</v>
      </c>
      <c r="G18" s="3"/>
      <c r="H18" s="3"/>
      <c r="I18" s="3"/>
      <c r="J18" s="3"/>
    </row>
    <row r="19" spans="1:12">
      <c r="A19" s="2" t="s">
        <v>46</v>
      </c>
      <c r="B19" s="2" t="s">
        <v>12</v>
      </c>
      <c r="C19" s="26"/>
      <c r="D19" s="22"/>
      <c r="E19" s="2"/>
      <c r="F19" s="2">
        <v>1</v>
      </c>
      <c r="G19" s="2"/>
      <c r="H19" s="26">
        <v>2</v>
      </c>
      <c r="I19" s="2"/>
      <c r="J19" s="2">
        <v>4</v>
      </c>
      <c r="K19" s="10"/>
    </row>
    <row r="20" spans="1:12">
      <c r="A20" s="3"/>
      <c r="B20" s="3" t="s">
        <v>13</v>
      </c>
      <c r="C20" s="24"/>
      <c r="D20" s="9"/>
      <c r="E20" s="13"/>
      <c r="F20" s="3">
        <v>168</v>
      </c>
      <c r="G20" s="3"/>
      <c r="H20" s="28">
        <v>167</v>
      </c>
      <c r="I20" s="28"/>
      <c r="J20" s="28">
        <v>172</v>
      </c>
      <c r="K20" s="10"/>
    </row>
    <row r="21" spans="1:12">
      <c r="A21" s="3"/>
      <c r="B21" s="3" t="s">
        <v>15</v>
      </c>
      <c r="C21" s="24"/>
      <c r="D21" s="9"/>
      <c r="E21" s="3"/>
      <c r="F21" s="3">
        <v>168</v>
      </c>
      <c r="G21" s="3"/>
      <c r="H21" s="28" t="s">
        <v>356</v>
      </c>
      <c r="I21" s="28"/>
      <c r="J21" s="28" t="s">
        <v>585</v>
      </c>
      <c r="K21" s="10"/>
    </row>
    <row r="22" spans="1:12" ht="15" customHeight="1">
      <c r="A22" s="3"/>
      <c r="B22" s="8" t="s">
        <v>10</v>
      </c>
      <c r="C22" s="9"/>
      <c r="D22" s="9"/>
      <c r="E22" s="9"/>
      <c r="F22" s="9">
        <v>0</v>
      </c>
      <c r="G22" s="3"/>
      <c r="H22" s="66">
        <v>0.5</v>
      </c>
      <c r="I22" s="28"/>
      <c r="J22" s="28">
        <v>0.75</v>
      </c>
      <c r="K22" s="10"/>
    </row>
    <row r="23" spans="1:12">
      <c r="A23" s="98" t="s">
        <v>54</v>
      </c>
      <c r="B23" s="99" t="s">
        <v>9</v>
      </c>
      <c r="C23" s="100"/>
      <c r="D23" s="101"/>
      <c r="E23" s="100"/>
      <c r="F23" s="98">
        <v>0</v>
      </c>
      <c r="G23" s="98"/>
      <c r="H23" s="100">
        <v>1</v>
      </c>
      <c r="I23" s="98"/>
      <c r="J23" s="98">
        <v>1</v>
      </c>
      <c r="K23" s="10"/>
    </row>
    <row r="24" spans="1:12">
      <c r="A24" s="3" t="s">
        <v>24</v>
      </c>
      <c r="B24" s="3" t="s">
        <v>13</v>
      </c>
      <c r="C24" s="24"/>
      <c r="D24" s="16"/>
      <c r="E24" s="24"/>
      <c r="F24" s="3"/>
      <c r="G24" s="3"/>
      <c r="H24" s="28">
        <v>27</v>
      </c>
      <c r="I24" s="28"/>
      <c r="J24" s="28">
        <v>29</v>
      </c>
      <c r="K24" s="10"/>
    </row>
    <row r="25" spans="1:12">
      <c r="A25" s="3"/>
      <c r="B25" s="3" t="s">
        <v>15</v>
      </c>
      <c r="C25" s="24"/>
      <c r="D25" s="16"/>
      <c r="E25" s="24"/>
      <c r="F25" s="3"/>
      <c r="G25" s="3"/>
      <c r="H25" s="28">
        <v>27</v>
      </c>
      <c r="I25" s="28"/>
      <c r="J25" s="28">
        <v>29</v>
      </c>
      <c r="K25" s="10"/>
    </row>
    <row r="26" spans="1:12">
      <c r="A26" s="3" t="s">
        <v>30</v>
      </c>
      <c r="B26" s="3" t="s">
        <v>13</v>
      </c>
      <c r="C26" s="24"/>
      <c r="D26" s="16"/>
      <c r="E26" s="24"/>
      <c r="F26" s="3"/>
      <c r="G26" s="3"/>
      <c r="H26" s="28">
        <v>24</v>
      </c>
      <c r="I26" s="28"/>
      <c r="J26" s="28">
        <v>23</v>
      </c>
      <c r="K26" s="10"/>
    </row>
    <row r="27" spans="1:12">
      <c r="A27" s="3"/>
      <c r="B27" s="3" t="s">
        <v>15</v>
      </c>
      <c r="C27" s="24"/>
      <c r="D27" s="16"/>
      <c r="E27" s="24"/>
      <c r="F27" s="3"/>
      <c r="G27" s="3"/>
      <c r="H27" s="28">
        <v>24</v>
      </c>
      <c r="I27" s="28"/>
      <c r="J27" s="28">
        <v>23</v>
      </c>
      <c r="K27" s="10"/>
    </row>
    <row r="28" spans="1:12">
      <c r="A28" s="3" t="s">
        <v>34</v>
      </c>
      <c r="B28" s="3" t="s">
        <v>13</v>
      </c>
      <c r="C28" s="24"/>
      <c r="D28" s="16"/>
      <c r="E28" s="24"/>
      <c r="F28" s="3"/>
      <c r="G28" s="3"/>
      <c r="H28" s="28">
        <v>9</v>
      </c>
      <c r="I28" s="28"/>
      <c r="J28" s="28">
        <v>12</v>
      </c>
      <c r="K28" s="10"/>
    </row>
    <row r="29" spans="1:12">
      <c r="A29" s="3"/>
      <c r="B29" s="3" t="s">
        <v>15</v>
      </c>
      <c r="C29" s="24"/>
      <c r="D29" s="17"/>
      <c r="E29" s="24"/>
      <c r="F29" s="3"/>
      <c r="G29" s="3"/>
      <c r="H29" s="3">
        <v>9</v>
      </c>
      <c r="I29" s="3"/>
      <c r="J29" s="3">
        <v>12</v>
      </c>
    </row>
    <row r="30" spans="1:12">
      <c r="A30" s="3" t="s">
        <v>40</v>
      </c>
      <c r="B30" s="3" t="s">
        <v>13</v>
      </c>
      <c r="C30" s="24"/>
      <c r="D30" s="16"/>
      <c r="E30" s="24"/>
      <c r="F30" s="3"/>
      <c r="G30" s="3"/>
      <c r="H30" s="3">
        <v>11</v>
      </c>
      <c r="I30" s="3"/>
      <c r="J30" s="3">
        <v>15</v>
      </c>
    </row>
    <row r="31" spans="1:12">
      <c r="A31" s="3"/>
      <c r="B31" s="3" t="s">
        <v>15</v>
      </c>
      <c r="C31" s="24"/>
      <c r="D31" s="16"/>
      <c r="E31" s="25"/>
      <c r="F31" s="3"/>
      <c r="G31" s="3"/>
      <c r="H31" s="3">
        <v>11</v>
      </c>
      <c r="I31" s="28"/>
      <c r="J31" s="28">
        <v>15</v>
      </c>
      <c r="K31" s="10"/>
      <c r="L31" s="11"/>
    </row>
    <row r="32" spans="1:12">
      <c r="A32" s="2" t="s">
        <v>72</v>
      </c>
      <c r="B32" s="2" t="s">
        <v>12</v>
      </c>
      <c r="C32" s="26"/>
      <c r="D32" s="69"/>
      <c r="E32" s="70"/>
      <c r="F32" s="51"/>
      <c r="G32" s="61"/>
      <c r="H32" s="51" t="s">
        <v>357</v>
      </c>
      <c r="I32" s="2">
        <v>1</v>
      </c>
      <c r="J32" s="2">
        <v>1</v>
      </c>
      <c r="K32" s="10"/>
      <c r="L32" s="11"/>
    </row>
    <row r="33" spans="1:12">
      <c r="A33" s="82"/>
      <c r="B33" s="82" t="s">
        <v>74</v>
      </c>
      <c r="C33" s="83"/>
      <c r="D33" s="84"/>
      <c r="E33" s="85"/>
      <c r="F33" s="86"/>
      <c r="G33" s="86"/>
      <c r="H33" s="86" t="s">
        <v>53</v>
      </c>
      <c r="I33" s="142">
        <v>1</v>
      </c>
      <c r="J33" s="142">
        <v>1</v>
      </c>
      <c r="K33" s="10"/>
      <c r="L33" s="11"/>
    </row>
    <row r="34" spans="1:12">
      <c r="A34" s="5" t="s">
        <v>77</v>
      </c>
      <c r="B34" s="5" t="s">
        <v>12</v>
      </c>
      <c r="C34" s="26"/>
      <c r="D34" s="30"/>
      <c r="E34" s="30"/>
      <c r="F34" s="2">
        <v>1</v>
      </c>
      <c r="G34" s="2"/>
      <c r="H34" s="2">
        <v>2</v>
      </c>
      <c r="I34" s="2">
        <v>1</v>
      </c>
      <c r="J34" s="2"/>
    </row>
    <row r="35" spans="1:12">
      <c r="A35" s="3"/>
      <c r="B35" s="47" t="s">
        <v>13</v>
      </c>
      <c r="C35" s="24"/>
      <c r="D35" s="18"/>
      <c r="E35" s="18"/>
      <c r="F35" s="3">
        <v>173</v>
      </c>
      <c r="G35" s="3"/>
      <c r="H35" s="97">
        <v>166.5</v>
      </c>
      <c r="I35" s="3">
        <v>168</v>
      </c>
      <c r="J35" s="3">
        <v>172</v>
      </c>
    </row>
    <row r="36" spans="1:12">
      <c r="A36" s="3"/>
      <c r="B36" s="47" t="s">
        <v>15</v>
      </c>
      <c r="C36" s="24"/>
      <c r="D36" s="18"/>
      <c r="E36" s="18"/>
      <c r="F36" s="3">
        <v>173</v>
      </c>
      <c r="G36" s="3"/>
      <c r="H36" s="3" t="s">
        <v>358</v>
      </c>
      <c r="I36" s="3">
        <v>168</v>
      </c>
      <c r="J36" s="3">
        <v>182</v>
      </c>
    </row>
    <row r="37" spans="1:12">
      <c r="A37" s="3"/>
      <c r="B37" s="47" t="s">
        <v>157</v>
      </c>
      <c r="C37" s="24"/>
      <c r="D37" s="18"/>
      <c r="E37" s="18"/>
      <c r="F37" s="3"/>
      <c r="G37" s="3"/>
      <c r="H37" s="67">
        <f>(H40+H43)/80</f>
        <v>0.55625000000000002</v>
      </c>
      <c r="I37" s="67">
        <f t="shared" ref="I37:J37" si="0">(I40+I43)/80</f>
        <v>0</v>
      </c>
      <c r="J37" s="67">
        <f t="shared" si="0"/>
        <v>0.6</v>
      </c>
    </row>
    <row r="38" spans="1:12" ht="15" customHeight="1">
      <c r="A38" s="3"/>
      <c r="B38" s="46" t="s">
        <v>10</v>
      </c>
      <c r="C38" s="24"/>
      <c r="D38" s="19"/>
      <c r="E38" s="19"/>
      <c r="F38" s="9">
        <v>1</v>
      </c>
      <c r="G38" s="3"/>
      <c r="H38" s="9">
        <v>1</v>
      </c>
      <c r="I38" s="9">
        <v>1</v>
      </c>
      <c r="J38" s="9">
        <v>1</v>
      </c>
    </row>
    <row r="39" spans="1:12">
      <c r="A39" s="98" t="s">
        <v>79</v>
      </c>
      <c r="B39" s="102" t="s">
        <v>9</v>
      </c>
      <c r="C39" s="100"/>
      <c r="D39" s="103"/>
      <c r="E39" s="103"/>
      <c r="F39" s="98">
        <v>1</v>
      </c>
      <c r="G39" s="98"/>
      <c r="H39" s="98">
        <v>2</v>
      </c>
      <c r="I39" s="98"/>
      <c r="J39" s="98">
        <v>1</v>
      </c>
    </row>
    <row r="40" spans="1:12">
      <c r="A40" s="3" t="s">
        <v>24</v>
      </c>
      <c r="B40" s="46" t="s">
        <v>13</v>
      </c>
      <c r="C40" s="24"/>
      <c r="D40" s="37"/>
      <c r="E40" s="37"/>
      <c r="F40" s="3">
        <v>22</v>
      </c>
      <c r="G40" s="3"/>
      <c r="H40" s="97">
        <v>23.5</v>
      </c>
      <c r="I40" s="3"/>
      <c r="J40" s="3">
        <v>19</v>
      </c>
    </row>
    <row r="41" spans="1:12">
      <c r="A41" s="3"/>
      <c r="B41" s="46" t="s">
        <v>15</v>
      </c>
      <c r="C41" s="24"/>
      <c r="D41" s="37"/>
      <c r="E41" s="37"/>
      <c r="F41" s="3">
        <v>22</v>
      </c>
      <c r="G41" s="3"/>
      <c r="H41" s="3" t="s">
        <v>294</v>
      </c>
      <c r="I41" s="3"/>
      <c r="J41" s="3">
        <v>19</v>
      </c>
    </row>
    <row r="42" spans="1:12">
      <c r="A42" s="3"/>
      <c r="B42" s="46" t="s">
        <v>160</v>
      </c>
      <c r="C42" s="24"/>
      <c r="D42" s="37"/>
      <c r="E42" s="37"/>
      <c r="F42" s="3"/>
      <c r="G42" s="3"/>
      <c r="H42" s="67">
        <f>H40/38</f>
        <v>0.61842105263157898</v>
      </c>
      <c r="I42" s="67"/>
      <c r="J42" s="67">
        <f>J40/38</f>
        <v>0.5</v>
      </c>
    </row>
    <row r="43" spans="1:12">
      <c r="A43" s="3" t="s">
        <v>80</v>
      </c>
      <c r="B43" s="46" t="s">
        <v>13</v>
      </c>
      <c r="C43" s="24"/>
      <c r="D43" s="37"/>
      <c r="E43" s="37"/>
      <c r="F43" s="3">
        <v>25</v>
      </c>
      <c r="G43" s="3"/>
      <c r="H43" s="97">
        <v>21</v>
      </c>
      <c r="I43" s="3"/>
      <c r="J43" s="3">
        <v>29</v>
      </c>
    </row>
    <row r="44" spans="1:12">
      <c r="A44" s="3"/>
      <c r="B44" s="46" t="s">
        <v>15</v>
      </c>
      <c r="C44" s="24"/>
      <c r="D44" s="24"/>
      <c r="E44" s="24"/>
      <c r="F44" s="3">
        <v>25</v>
      </c>
      <c r="G44" s="3"/>
      <c r="H44" s="3" t="s">
        <v>359</v>
      </c>
      <c r="I44" s="3"/>
      <c r="J44" s="3">
        <v>29</v>
      </c>
    </row>
    <row r="45" spans="1:12">
      <c r="A45" s="3"/>
      <c r="B45" s="46" t="s">
        <v>360</v>
      </c>
      <c r="C45" s="24"/>
      <c r="D45" s="37"/>
      <c r="E45" s="37"/>
      <c r="F45" s="3"/>
      <c r="G45" s="3"/>
      <c r="H45" s="67">
        <f>H43/42</f>
        <v>0.5</v>
      </c>
      <c r="I45" s="67"/>
      <c r="J45" s="67">
        <f t="shared" ref="J45" si="1">J43/42</f>
        <v>0.69047619047619047</v>
      </c>
    </row>
    <row r="46" spans="1:12">
      <c r="A46" s="5" t="s">
        <v>82</v>
      </c>
      <c r="B46" s="5" t="s">
        <v>12</v>
      </c>
      <c r="C46" s="26"/>
      <c r="D46" s="30"/>
      <c r="E46" s="30"/>
      <c r="F46" s="2">
        <v>1</v>
      </c>
      <c r="G46" s="2"/>
      <c r="H46" s="2">
        <v>2</v>
      </c>
      <c r="I46" s="2">
        <v>1</v>
      </c>
      <c r="J46" s="2">
        <v>1</v>
      </c>
    </row>
    <row r="47" spans="1:12">
      <c r="A47" s="3"/>
      <c r="B47" s="47" t="s">
        <v>13</v>
      </c>
      <c r="C47" s="24"/>
      <c r="D47" s="18"/>
      <c r="E47" s="18"/>
      <c r="F47" s="3">
        <v>183</v>
      </c>
      <c r="G47" s="3"/>
      <c r="H47" s="3">
        <v>167</v>
      </c>
      <c r="I47" s="3">
        <v>158</v>
      </c>
      <c r="J47" s="3">
        <v>192</v>
      </c>
    </row>
    <row r="48" spans="1:12">
      <c r="A48" s="3"/>
      <c r="B48" s="47" t="s">
        <v>15</v>
      </c>
      <c r="C48" s="24"/>
      <c r="D48" s="18"/>
      <c r="E48" s="18"/>
      <c r="F48" s="3">
        <v>183</v>
      </c>
      <c r="G48" s="3"/>
      <c r="H48" s="3" t="s">
        <v>208</v>
      </c>
      <c r="I48" s="3">
        <v>158</v>
      </c>
      <c r="J48" s="3">
        <v>192</v>
      </c>
    </row>
    <row r="49" spans="1:10">
      <c r="A49" s="3"/>
      <c r="B49" s="47" t="s">
        <v>168</v>
      </c>
      <c r="C49" s="24"/>
      <c r="D49" s="18"/>
      <c r="E49" s="18"/>
      <c r="F49" s="3"/>
      <c r="G49" s="3"/>
      <c r="H49" s="67">
        <f>(H52+H55+H58)/50</f>
        <v>0.56999999999999995</v>
      </c>
      <c r="I49" s="67"/>
      <c r="J49" s="67">
        <f t="shared" ref="J49" si="2">(J52+J55+J58)/50</f>
        <v>0.66</v>
      </c>
    </row>
    <row r="50" spans="1:10">
      <c r="A50" s="3"/>
      <c r="B50" s="46" t="s">
        <v>10</v>
      </c>
      <c r="C50" s="24"/>
      <c r="D50" s="19"/>
      <c r="E50" s="19"/>
      <c r="F50" s="9">
        <v>1</v>
      </c>
      <c r="G50" s="3"/>
      <c r="H50" s="9">
        <v>1</v>
      </c>
      <c r="I50" s="9">
        <v>1</v>
      </c>
      <c r="J50" s="9">
        <v>1</v>
      </c>
    </row>
    <row r="51" spans="1:10">
      <c r="A51" s="98" t="s">
        <v>84</v>
      </c>
      <c r="B51" s="102" t="s">
        <v>9</v>
      </c>
      <c r="C51" s="100"/>
      <c r="D51" s="103"/>
      <c r="E51" s="103"/>
      <c r="F51" s="98">
        <v>1</v>
      </c>
      <c r="G51" s="98"/>
      <c r="H51" s="98">
        <v>2</v>
      </c>
      <c r="I51" s="98"/>
      <c r="J51" s="98">
        <v>1</v>
      </c>
    </row>
    <row r="52" spans="1:10">
      <c r="A52" s="3" t="s">
        <v>85</v>
      </c>
      <c r="B52" s="46" t="s">
        <v>13</v>
      </c>
      <c r="C52" s="24"/>
      <c r="D52" s="37"/>
      <c r="E52" s="37"/>
      <c r="F52" s="3">
        <v>14</v>
      </c>
      <c r="G52" s="3"/>
      <c r="H52" s="97">
        <v>12.5</v>
      </c>
      <c r="I52" s="3"/>
      <c r="J52" s="3">
        <v>14</v>
      </c>
    </row>
    <row r="53" spans="1:10" ht="15.75" customHeight="1">
      <c r="A53" s="3"/>
      <c r="B53" s="46" t="s">
        <v>15</v>
      </c>
      <c r="C53" s="24"/>
      <c r="D53" s="37"/>
      <c r="E53" s="37"/>
      <c r="F53" s="25" t="s">
        <v>68</v>
      </c>
      <c r="G53" s="3"/>
      <c r="H53" s="25" t="s">
        <v>259</v>
      </c>
      <c r="I53" s="3"/>
      <c r="J53" s="3">
        <v>14</v>
      </c>
    </row>
    <row r="54" spans="1:10" ht="15.75" customHeight="1">
      <c r="A54" s="3"/>
      <c r="B54" s="46" t="s">
        <v>171</v>
      </c>
      <c r="C54" s="24"/>
      <c r="D54" s="37"/>
      <c r="E54" s="37"/>
      <c r="F54" s="25"/>
      <c r="G54" s="3"/>
      <c r="H54" s="9">
        <f>H52/20</f>
        <v>0.625</v>
      </c>
      <c r="I54" s="9"/>
      <c r="J54" s="9">
        <f t="shared" ref="J54" si="3">J52/20</f>
        <v>0.7</v>
      </c>
    </row>
    <row r="55" spans="1:10">
      <c r="A55" s="3" t="s">
        <v>87</v>
      </c>
      <c r="B55" s="46" t="s">
        <v>13</v>
      </c>
      <c r="C55" s="24"/>
      <c r="D55" s="37"/>
      <c r="E55" s="37"/>
      <c r="F55" s="3">
        <v>9</v>
      </c>
      <c r="G55" s="3"/>
      <c r="H55" s="97">
        <v>9.5</v>
      </c>
      <c r="I55" s="3"/>
      <c r="J55" s="3">
        <v>9</v>
      </c>
    </row>
    <row r="56" spans="1:10">
      <c r="A56" s="3"/>
      <c r="B56" s="46" t="s">
        <v>15</v>
      </c>
      <c r="C56" s="24"/>
      <c r="D56" s="24"/>
      <c r="E56" s="24"/>
      <c r="F56" s="25" t="s">
        <v>99</v>
      </c>
      <c r="G56" s="3"/>
      <c r="H56" s="25" t="s">
        <v>186</v>
      </c>
      <c r="I56" s="3"/>
      <c r="J56" s="3">
        <v>9</v>
      </c>
    </row>
    <row r="57" spans="1:10">
      <c r="A57" s="3"/>
      <c r="B57" s="46" t="s">
        <v>175</v>
      </c>
      <c r="C57" s="24"/>
      <c r="D57" s="37"/>
      <c r="E57" s="37"/>
      <c r="F57" s="25"/>
      <c r="G57" s="3"/>
      <c r="H57" s="9">
        <f>H55/15</f>
        <v>0.6333333333333333</v>
      </c>
      <c r="I57" s="9"/>
      <c r="J57" s="9">
        <f t="shared" ref="J57" si="4">J55/15</f>
        <v>0.6</v>
      </c>
    </row>
    <row r="58" spans="1:10" ht="28">
      <c r="A58" s="8" t="s">
        <v>89</v>
      </c>
      <c r="B58" s="46" t="s">
        <v>13</v>
      </c>
      <c r="C58" s="24"/>
      <c r="D58" s="37"/>
      <c r="E58" s="37"/>
      <c r="F58" s="3">
        <v>9</v>
      </c>
      <c r="G58" s="3"/>
      <c r="H58" s="97">
        <v>6.5</v>
      </c>
      <c r="I58" s="3"/>
      <c r="J58" s="3">
        <v>10</v>
      </c>
    </row>
    <row r="59" spans="1:10">
      <c r="A59" s="3"/>
      <c r="B59" s="46" t="s">
        <v>15</v>
      </c>
      <c r="C59" s="24"/>
      <c r="D59" s="37"/>
      <c r="E59" s="37"/>
      <c r="F59" s="25" t="s">
        <v>99</v>
      </c>
      <c r="G59" s="3"/>
      <c r="H59" s="25" t="s">
        <v>361</v>
      </c>
      <c r="I59" s="3"/>
      <c r="J59" s="3">
        <v>10</v>
      </c>
    </row>
    <row r="60" spans="1:10">
      <c r="A60" s="3"/>
      <c r="B60" s="46" t="s">
        <v>175</v>
      </c>
      <c r="C60" s="24"/>
      <c r="D60" s="37"/>
      <c r="E60" s="37"/>
      <c r="F60" s="25"/>
      <c r="G60" s="3"/>
      <c r="H60" s="9">
        <f>H58/15</f>
        <v>0.43333333333333335</v>
      </c>
      <c r="I60" s="9"/>
      <c r="J60" s="9">
        <f t="shared" ref="J60" si="5">J58/15</f>
        <v>0.66666666666666663</v>
      </c>
    </row>
    <row r="61" spans="1:10">
      <c r="A61" s="5" t="s">
        <v>91</v>
      </c>
      <c r="B61" s="5" t="s">
        <v>12</v>
      </c>
      <c r="C61" s="26"/>
      <c r="D61" s="30"/>
      <c r="E61" s="30"/>
      <c r="F61" s="2">
        <v>1</v>
      </c>
      <c r="G61" s="2"/>
      <c r="H61" s="2">
        <v>2</v>
      </c>
      <c r="I61" s="2">
        <v>1</v>
      </c>
      <c r="J61" s="2">
        <v>1</v>
      </c>
    </row>
    <row r="62" spans="1:10">
      <c r="A62" s="3"/>
      <c r="B62" s="47" t="s">
        <v>13</v>
      </c>
      <c r="C62" s="24"/>
      <c r="D62" s="18"/>
      <c r="E62" s="18"/>
      <c r="F62" s="3">
        <v>175</v>
      </c>
      <c r="G62" s="3"/>
      <c r="H62" s="3">
        <v>162.5</v>
      </c>
      <c r="I62" s="3">
        <v>169</v>
      </c>
      <c r="J62" s="3">
        <v>183</v>
      </c>
    </row>
    <row r="63" spans="1:10">
      <c r="A63" s="3"/>
      <c r="B63" s="47" t="s">
        <v>15</v>
      </c>
      <c r="C63" s="24"/>
      <c r="D63" s="18"/>
      <c r="E63" s="18"/>
      <c r="F63" s="3">
        <v>175</v>
      </c>
      <c r="G63" s="3"/>
      <c r="H63" s="3" t="s">
        <v>362</v>
      </c>
      <c r="I63" s="3">
        <v>169</v>
      </c>
      <c r="J63" s="3">
        <v>813</v>
      </c>
    </row>
    <row r="64" spans="1:10">
      <c r="A64" s="3"/>
      <c r="B64" s="47" t="s">
        <v>181</v>
      </c>
      <c r="C64" s="24"/>
      <c r="D64" s="18"/>
      <c r="E64" s="18"/>
      <c r="F64" s="3"/>
      <c r="G64" s="3"/>
      <c r="H64" s="67">
        <f>(H67+H70+H73)/55</f>
        <v>0.65454545454545454</v>
      </c>
      <c r="I64" s="67"/>
      <c r="J64" s="67">
        <f t="shared" ref="J64" si="6">(J67+J70+J73)/55</f>
        <v>0.72727272727272729</v>
      </c>
    </row>
    <row r="65" spans="1:10">
      <c r="A65" s="3"/>
      <c r="B65" s="46" t="s">
        <v>10</v>
      </c>
      <c r="C65" s="24"/>
      <c r="D65" s="19"/>
      <c r="E65" s="19"/>
      <c r="F65" s="9">
        <v>1</v>
      </c>
      <c r="G65" s="3"/>
      <c r="H65" s="9">
        <v>1</v>
      </c>
      <c r="I65" s="9">
        <v>1</v>
      </c>
      <c r="J65" s="9">
        <v>1</v>
      </c>
    </row>
    <row r="66" spans="1:10">
      <c r="A66" s="98" t="s">
        <v>93</v>
      </c>
      <c r="B66" s="102" t="s">
        <v>9</v>
      </c>
      <c r="C66" s="100"/>
      <c r="D66" s="103"/>
      <c r="E66" s="103"/>
      <c r="F66" s="98">
        <v>1</v>
      </c>
      <c r="G66" s="98"/>
      <c r="H66" s="98">
        <v>2</v>
      </c>
      <c r="I66" s="98"/>
      <c r="J66" s="98">
        <v>1</v>
      </c>
    </row>
    <row r="67" spans="1:10" ht="28">
      <c r="A67" s="8" t="s">
        <v>94</v>
      </c>
      <c r="B67" s="46" t="s">
        <v>13</v>
      </c>
      <c r="C67" s="24"/>
      <c r="D67" s="37"/>
      <c r="E67" s="37"/>
      <c r="F67" s="3">
        <v>16</v>
      </c>
      <c r="G67" s="3"/>
      <c r="H67" s="97">
        <v>15</v>
      </c>
      <c r="I67" s="3"/>
      <c r="J67" s="3">
        <v>18</v>
      </c>
    </row>
    <row r="68" spans="1:10" ht="15.75" customHeight="1">
      <c r="A68" s="3"/>
      <c r="B68" s="46" t="s">
        <v>15</v>
      </c>
      <c r="C68" s="24"/>
      <c r="D68" s="37"/>
      <c r="E68" s="37"/>
      <c r="F68" s="25" t="s">
        <v>363</v>
      </c>
      <c r="G68" s="3"/>
      <c r="H68" s="97">
        <v>15</v>
      </c>
      <c r="I68" s="3"/>
      <c r="J68" s="3">
        <v>18</v>
      </c>
    </row>
    <row r="69" spans="1:10" ht="15.75" customHeight="1">
      <c r="A69" s="3"/>
      <c r="B69" s="46" t="s">
        <v>184</v>
      </c>
      <c r="C69" s="24"/>
      <c r="D69" s="37"/>
      <c r="E69" s="37"/>
      <c r="F69" s="25"/>
      <c r="G69" s="3"/>
      <c r="H69" s="67">
        <f>H67/25</f>
        <v>0.6</v>
      </c>
      <c r="I69" s="67"/>
      <c r="J69" s="67">
        <f t="shared" ref="J69" si="7">J67/25</f>
        <v>0.72</v>
      </c>
    </row>
    <row r="70" spans="1:10">
      <c r="A70" s="3" t="s">
        <v>96</v>
      </c>
      <c r="B70" s="46" t="s">
        <v>13</v>
      </c>
      <c r="C70" s="24"/>
      <c r="D70" s="37"/>
      <c r="E70" s="37"/>
      <c r="F70" s="3">
        <v>14</v>
      </c>
      <c r="G70" s="3"/>
      <c r="H70" s="97">
        <v>11.5</v>
      </c>
      <c r="I70" s="3"/>
      <c r="J70" s="3">
        <v>13</v>
      </c>
    </row>
    <row r="71" spans="1:10">
      <c r="A71" s="3"/>
      <c r="B71" s="46" t="s">
        <v>15</v>
      </c>
      <c r="C71" s="24"/>
      <c r="D71" s="24"/>
      <c r="E71" s="24"/>
      <c r="F71" s="25" t="s">
        <v>68</v>
      </c>
      <c r="G71" s="3"/>
      <c r="H71" s="25" t="s">
        <v>335</v>
      </c>
      <c r="I71" s="3"/>
      <c r="J71" s="3">
        <v>13</v>
      </c>
    </row>
    <row r="72" spans="1:10">
      <c r="A72" s="3"/>
      <c r="B72" s="46" t="s">
        <v>188</v>
      </c>
      <c r="C72" s="24"/>
      <c r="D72" s="37"/>
      <c r="E72" s="37"/>
      <c r="F72" s="25"/>
      <c r="G72" s="3"/>
      <c r="H72" s="9">
        <f>H70/16</f>
        <v>0.71875</v>
      </c>
      <c r="I72" s="9"/>
      <c r="J72" s="9">
        <f t="shared" ref="J72" si="8">J70/16</f>
        <v>0.8125</v>
      </c>
    </row>
    <row r="73" spans="1:10">
      <c r="A73" s="3" t="s">
        <v>98</v>
      </c>
      <c r="B73" s="46" t="s">
        <v>13</v>
      </c>
      <c r="C73" s="24"/>
      <c r="D73" s="37"/>
      <c r="E73" s="37"/>
      <c r="F73" s="3">
        <v>11</v>
      </c>
      <c r="G73" s="3"/>
      <c r="H73" s="97">
        <v>9.5</v>
      </c>
      <c r="I73" s="3"/>
      <c r="J73" s="3">
        <v>9</v>
      </c>
    </row>
    <row r="74" spans="1:10">
      <c r="A74" s="3"/>
      <c r="B74" s="46" t="s">
        <v>15</v>
      </c>
      <c r="C74" s="24"/>
      <c r="D74" s="37"/>
      <c r="E74" s="37"/>
      <c r="F74" s="25" t="s">
        <v>198</v>
      </c>
      <c r="G74" s="3"/>
      <c r="H74" s="25" t="s">
        <v>197</v>
      </c>
      <c r="I74" s="3"/>
      <c r="J74" s="3">
        <v>9</v>
      </c>
    </row>
    <row r="75" spans="1:10">
      <c r="A75" s="3"/>
      <c r="B75" s="46" t="s">
        <v>192</v>
      </c>
      <c r="C75" s="24"/>
      <c r="D75" s="37"/>
      <c r="E75" s="37"/>
      <c r="F75" s="25"/>
      <c r="G75" s="3"/>
      <c r="H75" s="9">
        <f>H73/14</f>
        <v>0.6785714285714286</v>
      </c>
      <c r="I75" s="9"/>
      <c r="J75" s="9">
        <f t="shared" ref="J75" si="9">J73/14</f>
        <v>0.6428571428571429</v>
      </c>
    </row>
    <row r="76" spans="1:10">
      <c r="A76" s="5" t="s">
        <v>101</v>
      </c>
      <c r="B76" s="5" t="s">
        <v>12</v>
      </c>
      <c r="C76" s="26"/>
      <c r="D76" s="30"/>
      <c r="E76" s="30"/>
      <c r="F76" s="2">
        <v>1</v>
      </c>
      <c r="G76" s="2"/>
      <c r="H76" s="2">
        <v>2</v>
      </c>
      <c r="I76" s="2">
        <v>1</v>
      </c>
      <c r="J76" s="2">
        <v>1</v>
      </c>
    </row>
    <row r="77" spans="1:10">
      <c r="A77" s="3"/>
      <c r="B77" s="47" t="s">
        <v>13</v>
      </c>
      <c r="C77" s="24"/>
      <c r="D77" s="18"/>
      <c r="E77" s="18"/>
      <c r="F77" s="3">
        <v>162</v>
      </c>
      <c r="G77" s="3"/>
      <c r="H77" s="97">
        <v>164.5</v>
      </c>
      <c r="I77" s="3">
        <v>162</v>
      </c>
      <c r="J77" s="3">
        <v>172</v>
      </c>
    </row>
    <row r="78" spans="1:10">
      <c r="A78" s="3"/>
      <c r="B78" s="47" t="s">
        <v>15</v>
      </c>
      <c r="C78" s="24"/>
      <c r="D78" s="18"/>
      <c r="E78" s="18"/>
      <c r="F78" s="3">
        <v>162</v>
      </c>
      <c r="G78" s="3"/>
      <c r="H78" s="3" t="s">
        <v>364</v>
      </c>
      <c r="I78" s="3">
        <v>162</v>
      </c>
      <c r="J78" s="3">
        <v>172</v>
      </c>
    </row>
    <row r="79" spans="1:10">
      <c r="A79" s="3"/>
      <c r="B79" s="47" t="s">
        <v>168</v>
      </c>
      <c r="C79" s="24"/>
      <c r="D79" s="18"/>
      <c r="E79" s="18"/>
      <c r="F79" s="3"/>
      <c r="G79" s="3"/>
      <c r="H79" s="67">
        <f>(H82+H85+H88)/50</f>
        <v>0.66</v>
      </c>
      <c r="I79" s="67"/>
      <c r="J79" s="67">
        <f t="shared" ref="J79" si="10">(J82+J85+J88)/50</f>
        <v>0.74</v>
      </c>
    </row>
    <row r="80" spans="1:10">
      <c r="A80" s="3"/>
      <c r="B80" s="46" t="s">
        <v>10</v>
      </c>
      <c r="C80" s="24"/>
      <c r="D80" s="19"/>
      <c r="E80" s="19"/>
      <c r="F80" s="9">
        <v>1</v>
      </c>
      <c r="G80" s="3"/>
      <c r="H80" s="9">
        <v>0.5</v>
      </c>
      <c r="I80" s="9">
        <v>1</v>
      </c>
      <c r="J80" s="9">
        <v>1</v>
      </c>
    </row>
    <row r="81" spans="1:10">
      <c r="A81" s="98" t="s">
        <v>104</v>
      </c>
      <c r="B81" s="102" t="s">
        <v>9</v>
      </c>
      <c r="C81" s="100"/>
      <c r="D81" s="103"/>
      <c r="E81" s="103"/>
      <c r="F81" s="104" t="s">
        <v>73</v>
      </c>
      <c r="G81" s="98"/>
      <c r="H81" s="98">
        <v>2</v>
      </c>
      <c r="I81" s="98"/>
      <c r="J81" s="98">
        <v>1</v>
      </c>
    </row>
    <row r="82" spans="1:10">
      <c r="A82" s="3" t="s">
        <v>105</v>
      </c>
      <c r="B82" s="46" t="s">
        <v>13</v>
      </c>
      <c r="C82" s="24"/>
      <c r="D82" s="37"/>
      <c r="E82" s="37"/>
      <c r="F82" s="25" t="s">
        <v>106</v>
      </c>
      <c r="G82" s="3"/>
      <c r="H82" s="97">
        <v>11</v>
      </c>
      <c r="I82" s="3"/>
      <c r="J82" s="3">
        <v>12</v>
      </c>
    </row>
    <row r="83" spans="1:10" ht="15.75" customHeight="1">
      <c r="A83" s="3"/>
      <c r="B83" s="46" t="s">
        <v>15</v>
      </c>
      <c r="C83" s="24"/>
      <c r="D83" s="37"/>
      <c r="E83" s="37"/>
      <c r="F83" s="25" t="s">
        <v>106</v>
      </c>
      <c r="G83" s="3"/>
      <c r="H83" s="25" t="s">
        <v>251</v>
      </c>
      <c r="I83" s="3"/>
      <c r="J83" s="3">
        <v>12</v>
      </c>
    </row>
    <row r="84" spans="1:10" ht="15.75" customHeight="1">
      <c r="A84" s="3"/>
      <c r="B84" s="46" t="s">
        <v>188</v>
      </c>
      <c r="C84" s="24"/>
      <c r="D84" s="37"/>
      <c r="E84" s="37"/>
      <c r="F84" s="25"/>
      <c r="G84" s="3"/>
      <c r="H84" s="9">
        <f>H82/16</f>
        <v>0.6875</v>
      </c>
      <c r="I84" s="9"/>
      <c r="J84" s="9">
        <f t="shared" ref="J84" si="11">J82/16</f>
        <v>0.75</v>
      </c>
    </row>
    <row r="85" spans="1:10">
      <c r="A85" s="3" t="s">
        <v>107</v>
      </c>
      <c r="B85" s="46" t="s">
        <v>13</v>
      </c>
      <c r="C85" s="24"/>
      <c r="D85" s="37"/>
      <c r="E85" s="37"/>
      <c r="F85" s="25" t="s">
        <v>106</v>
      </c>
      <c r="G85" s="3"/>
      <c r="H85" s="97">
        <v>13.5</v>
      </c>
      <c r="I85" s="3"/>
      <c r="J85" s="3">
        <v>13</v>
      </c>
    </row>
    <row r="86" spans="1:10">
      <c r="A86" s="3"/>
      <c r="B86" s="46" t="s">
        <v>15</v>
      </c>
      <c r="C86" s="24"/>
      <c r="D86" s="24"/>
      <c r="E86" s="24"/>
      <c r="F86" s="25" t="s">
        <v>106</v>
      </c>
      <c r="G86" s="3"/>
      <c r="H86" s="25" t="s">
        <v>258</v>
      </c>
      <c r="I86" s="3"/>
      <c r="J86" s="3">
        <v>13</v>
      </c>
    </row>
    <row r="87" spans="1:10">
      <c r="A87" s="3"/>
      <c r="B87" s="46" t="s">
        <v>202</v>
      </c>
      <c r="C87" s="24"/>
      <c r="D87" s="37"/>
      <c r="E87" s="37"/>
      <c r="F87" s="25"/>
      <c r="G87" s="3"/>
      <c r="H87" s="9">
        <f>H85/17</f>
        <v>0.79411764705882348</v>
      </c>
      <c r="I87" s="9"/>
      <c r="J87" s="9">
        <f t="shared" ref="J87" si="12">J85/17</f>
        <v>0.76470588235294112</v>
      </c>
    </row>
    <row r="88" spans="1:10">
      <c r="A88" s="3" t="s">
        <v>109</v>
      </c>
      <c r="B88" s="46" t="s">
        <v>13</v>
      </c>
      <c r="C88" s="24"/>
      <c r="D88" s="37"/>
      <c r="E88" s="37"/>
      <c r="F88" s="25" t="s">
        <v>106</v>
      </c>
      <c r="G88" s="3"/>
      <c r="H88" s="97">
        <v>8.5</v>
      </c>
      <c r="I88" s="3"/>
      <c r="J88" s="3">
        <v>12</v>
      </c>
    </row>
    <row r="89" spans="1:10">
      <c r="A89" s="3"/>
      <c r="B89" s="46" t="s">
        <v>15</v>
      </c>
      <c r="C89" s="24"/>
      <c r="D89" s="24"/>
      <c r="E89" s="24"/>
      <c r="F89" s="25" t="s">
        <v>106</v>
      </c>
      <c r="G89" s="3"/>
      <c r="H89" s="25" t="s">
        <v>365</v>
      </c>
      <c r="I89" s="3"/>
      <c r="J89" s="3">
        <v>12</v>
      </c>
    </row>
    <row r="90" spans="1:10">
      <c r="A90" s="3"/>
      <c r="B90" s="3" t="s">
        <v>202</v>
      </c>
      <c r="C90" s="24"/>
      <c r="D90" s="24"/>
      <c r="E90" s="24"/>
      <c r="F90" s="3"/>
      <c r="G90" s="3"/>
      <c r="H90" s="9">
        <f>H88/17</f>
        <v>0.5</v>
      </c>
      <c r="I90" s="9"/>
      <c r="J90" s="9">
        <f t="shared" ref="J90" si="13">J88/17</f>
        <v>0.70588235294117652</v>
      </c>
    </row>
    <row r="91" spans="1:10">
      <c r="A91" s="4"/>
      <c r="B91" s="4"/>
      <c r="C91" s="35"/>
      <c r="D91" s="35"/>
      <c r="E91" s="35"/>
    </row>
    <row r="92" spans="1:10">
      <c r="A92" s="4"/>
      <c r="B92" s="4"/>
      <c r="C92" s="35"/>
      <c r="D92" s="35"/>
      <c r="E92" s="35"/>
    </row>
    <row r="93" spans="1:10" ht="15">
      <c r="A93" s="54" t="s">
        <v>366</v>
      </c>
      <c r="B93" s="3"/>
      <c r="C93" s="7" t="s">
        <v>367</v>
      </c>
      <c r="D93" s="7" t="s">
        <v>368</v>
      </c>
      <c r="E93" s="7" t="s">
        <v>369</v>
      </c>
      <c r="F93" s="62" t="s">
        <v>370</v>
      </c>
      <c r="G93" s="52" t="s">
        <v>342</v>
      </c>
      <c r="H93" s="148" t="s">
        <v>343</v>
      </c>
      <c r="I93" s="52" t="s">
        <v>521</v>
      </c>
      <c r="J93" s="52" t="s">
        <v>522</v>
      </c>
    </row>
    <row r="94" spans="1:10">
      <c r="A94" s="42" t="s">
        <v>371</v>
      </c>
      <c r="B94" s="2" t="s">
        <v>12</v>
      </c>
      <c r="C94" s="2">
        <v>1</v>
      </c>
      <c r="D94" s="2">
        <v>5</v>
      </c>
      <c r="E94" s="2">
        <v>4</v>
      </c>
      <c r="F94" s="2">
        <v>9</v>
      </c>
      <c r="G94" s="2">
        <v>4</v>
      </c>
      <c r="H94" s="23">
        <v>6</v>
      </c>
      <c r="I94" s="2">
        <v>2</v>
      </c>
      <c r="J94" s="2">
        <v>7</v>
      </c>
    </row>
    <row r="95" spans="1:10">
      <c r="A95" s="3"/>
      <c r="B95" s="8" t="s">
        <v>10</v>
      </c>
      <c r="C95" s="9">
        <v>1</v>
      </c>
      <c r="D95" s="9">
        <v>1</v>
      </c>
      <c r="E95" s="9">
        <v>0.75</v>
      </c>
      <c r="F95" s="9">
        <v>1</v>
      </c>
      <c r="G95" s="9">
        <v>0.75</v>
      </c>
      <c r="H95" s="145">
        <f>5/6</f>
        <v>0.83333333333333337</v>
      </c>
      <c r="I95" s="9">
        <v>1</v>
      </c>
      <c r="J95" s="9">
        <v>0.56999999999999995</v>
      </c>
    </row>
    <row r="96" spans="1:10">
      <c r="A96" s="4"/>
      <c r="B96" s="20"/>
      <c r="C96" s="21"/>
      <c r="D96" s="21"/>
      <c r="E96" s="21"/>
      <c r="I96" s="3"/>
      <c r="J96" s="3"/>
    </row>
    <row r="97" spans="1:10" ht="15">
      <c r="A97" s="54" t="s">
        <v>372</v>
      </c>
      <c r="B97" s="3"/>
      <c r="C97" s="7" t="s">
        <v>367</v>
      </c>
      <c r="D97" s="7" t="s">
        <v>368</v>
      </c>
      <c r="E97" s="7" t="s">
        <v>369</v>
      </c>
      <c r="F97" s="62" t="s">
        <v>370</v>
      </c>
      <c r="G97" s="52" t="s">
        <v>342</v>
      </c>
      <c r="H97" s="148" t="s">
        <v>343</v>
      </c>
      <c r="I97" s="52" t="s">
        <v>521</v>
      </c>
      <c r="J97" s="52" t="s">
        <v>522</v>
      </c>
    </row>
    <row r="98" spans="1:10">
      <c r="A98" s="2" t="s">
        <v>373</v>
      </c>
      <c r="B98" s="2" t="s">
        <v>12</v>
      </c>
      <c r="C98" s="2">
        <v>1</v>
      </c>
      <c r="D98" s="2">
        <v>2</v>
      </c>
      <c r="E98" s="2"/>
      <c r="F98" s="2">
        <v>1</v>
      </c>
      <c r="G98" s="42">
        <v>2</v>
      </c>
      <c r="H98" s="149">
        <v>0</v>
      </c>
      <c r="I98" s="2">
        <v>1</v>
      </c>
      <c r="J98" s="2">
        <v>3</v>
      </c>
    </row>
    <row r="99" spans="1:10">
      <c r="A99" s="3"/>
      <c r="B99" s="3" t="s">
        <v>13</v>
      </c>
      <c r="C99" s="3">
        <v>165</v>
      </c>
      <c r="D99" s="3">
        <v>172</v>
      </c>
      <c r="E99" s="3"/>
      <c r="F99" s="3">
        <v>154</v>
      </c>
      <c r="G99" s="3">
        <v>151.5</v>
      </c>
      <c r="H99" s="15"/>
      <c r="I99" s="3">
        <v>189</v>
      </c>
      <c r="J99" s="3">
        <v>158</v>
      </c>
    </row>
    <row r="100" spans="1:10">
      <c r="A100" s="3"/>
      <c r="B100" s="3" t="s">
        <v>15</v>
      </c>
      <c r="C100" s="3">
        <v>165</v>
      </c>
      <c r="D100" s="3" t="s">
        <v>374</v>
      </c>
      <c r="E100" s="3"/>
      <c r="F100" s="3">
        <v>154</v>
      </c>
      <c r="G100" s="3" t="s">
        <v>375</v>
      </c>
      <c r="H100" s="15"/>
      <c r="I100" s="3">
        <v>189</v>
      </c>
      <c r="J100" s="3" t="s">
        <v>586</v>
      </c>
    </row>
    <row r="101" spans="1:10">
      <c r="A101" s="3"/>
      <c r="B101" s="3" t="s">
        <v>376</v>
      </c>
      <c r="C101" s="3"/>
      <c r="D101" s="3"/>
      <c r="E101" s="3"/>
      <c r="F101" s="3"/>
      <c r="G101" s="9">
        <v>0.49</v>
      </c>
      <c r="H101" s="15"/>
      <c r="I101" s="3"/>
      <c r="J101" s="3"/>
    </row>
    <row r="102" spans="1:10">
      <c r="A102" s="3"/>
      <c r="B102" s="8" t="s">
        <v>10</v>
      </c>
      <c r="C102" s="9">
        <v>1</v>
      </c>
      <c r="D102" s="9">
        <v>1</v>
      </c>
      <c r="E102" s="3"/>
      <c r="F102" s="9">
        <v>1</v>
      </c>
      <c r="G102" s="9">
        <v>1</v>
      </c>
      <c r="H102" s="15"/>
      <c r="I102" s="9">
        <v>1</v>
      </c>
      <c r="J102" s="9">
        <v>0.33</v>
      </c>
    </row>
    <row r="103" spans="1:10">
      <c r="A103" s="92" t="s">
        <v>377</v>
      </c>
      <c r="B103" s="106" t="s">
        <v>9</v>
      </c>
      <c r="C103" s="107">
        <v>1</v>
      </c>
      <c r="D103" s="107"/>
      <c r="E103" s="108"/>
      <c r="F103" s="92"/>
      <c r="G103" s="92">
        <v>2</v>
      </c>
      <c r="H103" s="150"/>
      <c r="I103" s="150">
        <v>1</v>
      </c>
      <c r="J103" s="92">
        <v>3</v>
      </c>
    </row>
    <row r="104" spans="1:10" ht="28">
      <c r="A104" s="8" t="s">
        <v>378</v>
      </c>
      <c r="B104" s="8" t="s">
        <v>13</v>
      </c>
      <c r="C104" s="24">
        <v>13</v>
      </c>
      <c r="D104" s="24"/>
      <c r="E104" s="37"/>
      <c r="F104" s="3"/>
      <c r="G104" s="3">
        <v>10</v>
      </c>
      <c r="H104" s="15"/>
      <c r="I104" s="3">
        <v>16</v>
      </c>
      <c r="J104" s="25">
        <v>12</v>
      </c>
    </row>
    <row r="105" spans="1:10">
      <c r="A105" s="3"/>
      <c r="B105" s="8" t="s">
        <v>15</v>
      </c>
      <c r="C105" s="25" t="s">
        <v>64</v>
      </c>
      <c r="D105" s="25"/>
      <c r="E105" s="39"/>
      <c r="F105" s="3"/>
      <c r="G105" s="3">
        <v>10</v>
      </c>
      <c r="H105" s="15"/>
      <c r="I105" s="3">
        <v>16</v>
      </c>
      <c r="J105" s="25" t="s">
        <v>335</v>
      </c>
    </row>
    <row r="106" spans="1:10">
      <c r="A106" s="3"/>
      <c r="B106" s="8" t="s">
        <v>202</v>
      </c>
      <c r="C106" s="25"/>
      <c r="D106" s="25"/>
      <c r="E106" s="39"/>
      <c r="F106" s="3"/>
      <c r="G106" s="9">
        <v>0.59</v>
      </c>
      <c r="H106" s="15"/>
      <c r="I106" s="9">
        <v>0.94</v>
      </c>
      <c r="J106" s="25" t="s">
        <v>587</v>
      </c>
    </row>
    <row r="107" spans="1:10">
      <c r="A107" s="8" t="s">
        <v>379</v>
      </c>
      <c r="B107" s="8" t="s">
        <v>13</v>
      </c>
      <c r="C107" s="24">
        <v>17</v>
      </c>
      <c r="D107" s="24"/>
      <c r="E107" s="37"/>
      <c r="F107" s="3"/>
      <c r="G107" s="3">
        <v>7</v>
      </c>
      <c r="H107" s="15"/>
      <c r="I107" s="3">
        <v>21</v>
      </c>
      <c r="J107" s="25" t="s">
        <v>64</v>
      </c>
    </row>
    <row r="108" spans="1:10">
      <c r="A108" s="3"/>
      <c r="B108" s="8" t="s">
        <v>15</v>
      </c>
      <c r="C108" s="25" t="s">
        <v>380</v>
      </c>
      <c r="D108" s="25"/>
      <c r="E108" s="39"/>
      <c r="F108" s="3"/>
      <c r="G108" s="3">
        <v>7</v>
      </c>
      <c r="H108" s="15"/>
      <c r="I108" s="3">
        <v>21</v>
      </c>
      <c r="J108" s="25" t="s">
        <v>496</v>
      </c>
    </row>
    <row r="109" spans="1:10">
      <c r="A109" s="3"/>
      <c r="B109" s="105" t="s">
        <v>381</v>
      </c>
      <c r="C109" s="25"/>
      <c r="D109" s="25"/>
      <c r="E109" s="39"/>
      <c r="F109" s="3"/>
      <c r="G109" s="9">
        <v>0.28999999999999998</v>
      </c>
      <c r="H109" s="15"/>
      <c r="I109" s="9">
        <v>0.88</v>
      </c>
      <c r="J109" s="25" t="s">
        <v>588</v>
      </c>
    </row>
    <row r="110" spans="1:10">
      <c r="A110" s="8" t="s">
        <v>382</v>
      </c>
      <c r="B110" s="8" t="s">
        <v>13</v>
      </c>
      <c r="C110" s="24">
        <v>15</v>
      </c>
      <c r="D110" s="24"/>
      <c r="E110" s="37"/>
      <c r="F110" s="3"/>
      <c r="G110" s="3">
        <v>12.5</v>
      </c>
      <c r="H110" s="15"/>
      <c r="I110" s="3">
        <v>22</v>
      </c>
      <c r="J110" s="25" t="s">
        <v>64</v>
      </c>
    </row>
    <row r="111" spans="1:10">
      <c r="A111" s="3"/>
      <c r="B111" s="8" t="s">
        <v>15</v>
      </c>
      <c r="C111" s="25" t="s">
        <v>269</v>
      </c>
      <c r="D111" s="25"/>
      <c r="E111" s="39"/>
      <c r="F111" s="3"/>
      <c r="G111" s="25" t="s">
        <v>170</v>
      </c>
      <c r="H111" s="15"/>
      <c r="I111" s="3">
        <v>22</v>
      </c>
      <c r="J111" s="25" t="s">
        <v>86</v>
      </c>
    </row>
    <row r="112" spans="1:10">
      <c r="A112" s="3"/>
      <c r="B112" s="105" t="s">
        <v>381</v>
      </c>
      <c r="C112" s="25"/>
      <c r="D112" s="25"/>
      <c r="E112" s="39"/>
      <c r="F112" s="3"/>
      <c r="G112" s="9">
        <v>0.52</v>
      </c>
      <c r="H112" s="15"/>
      <c r="I112" s="9">
        <v>0.88</v>
      </c>
      <c r="J112" s="25" t="s">
        <v>588</v>
      </c>
    </row>
    <row r="113" spans="1:10">
      <c r="A113" s="8" t="s">
        <v>383</v>
      </c>
      <c r="B113" s="8" t="s">
        <v>13</v>
      </c>
      <c r="C113" s="24">
        <v>14</v>
      </c>
      <c r="D113" s="24"/>
      <c r="E113" s="37"/>
      <c r="F113" s="3"/>
      <c r="G113" s="3">
        <v>11</v>
      </c>
      <c r="H113" s="15"/>
      <c r="I113" s="3">
        <v>22</v>
      </c>
      <c r="J113" s="25" t="s">
        <v>64</v>
      </c>
    </row>
    <row r="114" spans="1:10">
      <c r="A114" s="3"/>
      <c r="B114" s="8" t="s">
        <v>15</v>
      </c>
      <c r="C114" s="25" t="s">
        <v>68</v>
      </c>
      <c r="D114" s="25"/>
      <c r="E114" s="39"/>
      <c r="F114" s="3"/>
      <c r="G114" s="25" t="s">
        <v>185</v>
      </c>
      <c r="H114" s="15"/>
      <c r="I114" s="3">
        <v>22</v>
      </c>
      <c r="J114" s="25" t="s">
        <v>108</v>
      </c>
    </row>
    <row r="115" spans="1:10">
      <c r="A115" s="3"/>
      <c r="B115" s="105" t="s">
        <v>381</v>
      </c>
      <c r="C115" s="25"/>
      <c r="D115" s="25"/>
      <c r="E115" s="39"/>
      <c r="F115" s="3"/>
      <c r="G115" s="9">
        <v>0.46</v>
      </c>
      <c r="H115" s="15"/>
      <c r="I115" s="9">
        <v>0.92</v>
      </c>
      <c r="J115" s="25" t="s">
        <v>589</v>
      </c>
    </row>
    <row r="116" spans="1:10">
      <c r="A116" s="8" t="s">
        <v>384</v>
      </c>
      <c r="B116" s="8" t="s">
        <v>13</v>
      </c>
      <c r="C116" s="24">
        <v>10</v>
      </c>
      <c r="D116" s="24"/>
      <c r="E116" s="37"/>
      <c r="F116" s="3"/>
      <c r="G116" s="3">
        <v>11</v>
      </c>
      <c r="H116" s="15"/>
      <c r="I116" s="3">
        <v>15</v>
      </c>
      <c r="J116" s="25" t="s">
        <v>110</v>
      </c>
    </row>
    <row r="117" spans="1:10">
      <c r="A117" s="3"/>
      <c r="B117" s="8" t="s">
        <v>15</v>
      </c>
      <c r="C117" s="25" t="s">
        <v>106</v>
      </c>
      <c r="D117" s="25"/>
      <c r="E117" s="39"/>
      <c r="F117" s="3"/>
      <c r="G117" s="25" t="s">
        <v>251</v>
      </c>
      <c r="H117" s="15"/>
      <c r="I117" s="3">
        <v>15</v>
      </c>
      <c r="J117" s="25" t="s">
        <v>185</v>
      </c>
    </row>
    <row r="118" spans="1:10">
      <c r="A118" s="3"/>
      <c r="B118" s="105" t="s">
        <v>385</v>
      </c>
      <c r="C118" s="25"/>
      <c r="D118" s="25"/>
      <c r="E118" s="39"/>
      <c r="F118" s="3"/>
      <c r="G118" s="9">
        <v>0.57999999999999996</v>
      </c>
      <c r="H118" s="15"/>
      <c r="I118" s="9">
        <v>0.79</v>
      </c>
      <c r="J118" s="25" t="s">
        <v>590</v>
      </c>
    </row>
    <row r="119" spans="1:10" ht="28">
      <c r="A119" s="8" t="s">
        <v>386</v>
      </c>
      <c r="B119" s="8" t="s">
        <v>13</v>
      </c>
      <c r="C119" s="24">
        <v>11</v>
      </c>
      <c r="D119" s="24"/>
      <c r="E119" s="37"/>
      <c r="F119" s="3"/>
      <c r="G119" s="3">
        <v>7.5</v>
      </c>
      <c r="H119" s="15"/>
      <c r="I119" s="3">
        <v>11</v>
      </c>
      <c r="J119" s="25" t="s">
        <v>310</v>
      </c>
    </row>
    <row r="120" spans="1:10">
      <c r="A120" s="3"/>
      <c r="B120" s="8" t="s">
        <v>15</v>
      </c>
      <c r="C120" s="25" t="s">
        <v>198</v>
      </c>
      <c r="D120" s="25"/>
      <c r="E120" s="25"/>
      <c r="F120" s="3"/>
      <c r="G120" s="25" t="s">
        <v>177</v>
      </c>
      <c r="H120" s="15"/>
      <c r="I120" s="3">
        <v>11</v>
      </c>
      <c r="J120" s="25" t="s">
        <v>190</v>
      </c>
    </row>
    <row r="121" spans="1:10">
      <c r="A121" s="3"/>
      <c r="B121" s="105" t="s">
        <v>387</v>
      </c>
      <c r="C121" s="25"/>
      <c r="D121" s="25"/>
      <c r="E121" s="25"/>
      <c r="F121" s="3"/>
      <c r="G121" s="9">
        <v>0.63</v>
      </c>
      <c r="H121" s="15"/>
      <c r="I121" s="9">
        <v>0.92</v>
      </c>
      <c r="J121" s="25" t="s">
        <v>590</v>
      </c>
    </row>
    <row r="122" spans="1:10">
      <c r="A122" s="4"/>
      <c r="B122" s="20"/>
      <c r="C122" s="40"/>
      <c r="D122" s="40"/>
      <c r="E122" s="40"/>
    </row>
    <row r="123" spans="1:10">
      <c r="A123" s="4"/>
      <c r="B123" s="20"/>
      <c r="C123" s="40"/>
      <c r="D123" s="40"/>
      <c r="E123" s="40"/>
    </row>
    <row r="124" spans="1:10" ht="28">
      <c r="A124" s="54" t="s">
        <v>288</v>
      </c>
      <c r="B124" s="3"/>
      <c r="C124" s="7" t="s">
        <v>367</v>
      </c>
      <c r="D124" s="7" t="s">
        <v>368</v>
      </c>
      <c r="E124" s="7" t="s">
        <v>369</v>
      </c>
      <c r="F124" s="52" t="s">
        <v>370</v>
      </c>
      <c r="G124" s="68" t="s">
        <v>388</v>
      </c>
      <c r="H124" s="68" t="s">
        <v>389</v>
      </c>
      <c r="I124" s="153" t="s">
        <v>521</v>
      </c>
      <c r="J124" s="153" t="s">
        <v>522</v>
      </c>
    </row>
    <row r="125" spans="1:10">
      <c r="A125" s="42" t="s">
        <v>390</v>
      </c>
      <c r="B125" s="42" t="s">
        <v>12</v>
      </c>
      <c r="C125" s="42"/>
      <c r="D125" s="42">
        <v>1</v>
      </c>
      <c r="E125" s="42"/>
      <c r="F125" s="42">
        <v>1</v>
      </c>
      <c r="G125" s="42">
        <v>1</v>
      </c>
      <c r="H125" s="42">
        <v>1</v>
      </c>
      <c r="I125" s="111" t="s">
        <v>591</v>
      </c>
      <c r="J125" s="111" t="s">
        <v>357</v>
      </c>
    </row>
    <row r="126" spans="1:10">
      <c r="A126" s="3"/>
      <c r="B126" s="3" t="s">
        <v>13</v>
      </c>
      <c r="C126" s="3"/>
      <c r="D126" s="3">
        <v>171</v>
      </c>
      <c r="E126" s="3"/>
      <c r="F126" s="3">
        <v>141</v>
      </c>
      <c r="G126" s="3">
        <v>141</v>
      </c>
      <c r="H126" s="3">
        <v>167</v>
      </c>
      <c r="I126" s="25"/>
      <c r="J126" s="25" t="s">
        <v>592</v>
      </c>
    </row>
    <row r="127" spans="1:10">
      <c r="A127" s="3"/>
      <c r="B127" s="3" t="s">
        <v>15</v>
      </c>
      <c r="C127" s="3"/>
      <c r="D127" s="3">
        <v>171</v>
      </c>
      <c r="E127" s="3"/>
      <c r="F127" s="3">
        <v>141</v>
      </c>
      <c r="G127" s="3">
        <v>141</v>
      </c>
      <c r="H127" s="3">
        <v>167</v>
      </c>
      <c r="I127" s="25"/>
      <c r="J127" s="25" t="s">
        <v>592</v>
      </c>
    </row>
    <row r="128" spans="1:10">
      <c r="A128" s="3"/>
      <c r="B128" s="3" t="s">
        <v>391</v>
      </c>
      <c r="C128" s="3"/>
      <c r="D128" s="3"/>
      <c r="E128" s="3"/>
      <c r="F128" s="3"/>
      <c r="G128" s="3"/>
      <c r="H128" s="3"/>
      <c r="I128" s="25"/>
      <c r="J128" s="25"/>
    </row>
    <row r="129" spans="1:10">
      <c r="A129" s="3"/>
      <c r="B129" s="8" t="s">
        <v>10</v>
      </c>
      <c r="C129" s="3"/>
      <c r="D129" s="9">
        <v>1</v>
      </c>
      <c r="E129" s="3"/>
      <c r="F129" s="9">
        <v>1</v>
      </c>
      <c r="G129" s="9">
        <v>1</v>
      </c>
      <c r="H129" s="9">
        <v>1</v>
      </c>
      <c r="I129" s="25"/>
      <c r="J129" s="25" t="s">
        <v>53</v>
      </c>
    </row>
    <row r="130" spans="1:10">
      <c r="A130" s="92" t="s">
        <v>292</v>
      </c>
      <c r="B130" s="106" t="s">
        <v>12</v>
      </c>
      <c r="C130" s="107"/>
      <c r="D130" s="107">
        <v>1</v>
      </c>
      <c r="E130" s="108"/>
      <c r="F130" s="92"/>
      <c r="G130" s="92"/>
      <c r="H130" s="92"/>
      <c r="I130" s="151"/>
      <c r="J130" s="151" t="s">
        <v>73</v>
      </c>
    </row>
    <row r="131" spans="1:10" ht="28">
      <c r="A131" s="41" t="s">
        <v>293</v>
      </c>
      <c r="B131" s="8" t="s">
        <v>13</v>
      </c>
      <c r="C131" s="24"/>
      <c r="D131" s="24">
        <v>26</v>
      </c>
      <c r="E131" s="37"/>
      <c r="F131" s="3"/>
      <c r="G131" s="3"/>
      <c r="H131" s="3"/>
      <c r="I131" s="25"/>
      <c r="J131" s="25" t="s">
        <v>41</v>
      </c>
    </row>
    <row r="132" spans="1:10">
      <c r="A132" s="3"/>
      <c r="B132" s="8" t="s">
        <v>15</v>
      </c>
      <c r="C132" s="25"/>
      <c r="D132" s="25" t="s">
        <v>25</v>
      </c>
      <c r="E132" s="39"/>
      <c r="F132" s="3"/>
      <c r="G132" s="25"/>
      <c r="H132" s="25"/>
      <c r="I132" s="25"/>
      <c r="J132" s="25" t="s">
        <v>41</v>
      </c>
    </row>
    <row r="133" spans="1:10">
      <c r="A133" s="3"/>
      <c r="B133" s="8" t="s">
        <v>392</v>
      </c>
      <c r="C133" s="25"/>
      <c r="D133" s="25"/>
      <c r="E133" s="39"/>
      <c r="F133" s="3"/>
      <c r="G133" s="25"/>
      <c r="H133" s="25"/>
      <c r="I133" s="25"/>
      <c r="J133" s="25" t="s">
        <v>593</v>
      </c>
    </row>
    <row r="134" spans="1:10" ht="28">
      <c r="A134" s="41" t="s">
        <v>295</v>
      </c>
      <c r="B134" s="8" t="s">
        <v>13</v>
      </c>
      <c r="C134" s="24"/>
      <c r="D134" s="24">
        <v>12</v>
      </c>
      <c r="E134" s="37"/>
      <c r="F134" s="3"/>
      <c r="G134" s="3"/>
      <c r="H134" s="3"/>
      <c r="I134" s="25"/>
      <c r="J134" s="25" t="s">
        <v>106</v>
      </c>
    </row>
    <row r="135" spans="1:10">
      <c r="A135" s="3"/>
      <c r="B135" s="8" t="s">
        <v>15</v>
      </c>
      <c r="C135" s="25"/>
      <c r="D135" s="25" t="s">
        <v>110</v>
      </c>
      <c r="E135" s="25"/>
      <c r="F135" s="3"/>
      <c r="G135" s="25"/>
      <c r="H135" s="25"/>
      <c r="I135" s="25"/>
      <c r="J135" s="25" t="s">
        <v>106</v>
      </c>
    </row>
    <row r="136" spans="1:10">
      <c r="A136" s="3"/>
      <c r="B136" s="8" t="s">
        <v>392</v>
      </c>
      <c r="C136" s="25"/>
      <c r="D136" s="25"/>
      <c r="E136" s="25"/>
      <c r="F136" s="3"/>
      <c r="G136" s="25"/>
      <c r="H136" s="25"/>
      <c r="I136" s="25"/>
      <c r="J136" s="25" t="s">
        <v>594</v>
      </c>
    </row>
    <row r="137" spans="1:10">
      <c r="A137" s="4"/>
      <c r="B137" s="20"/>
      <c r="C137" s="40"/>
      <c r="D137" s="40"/>
      <c r="E137" s="40"/>
      <c r="F137" s="4"/>
      <c r="G137" s="40"/>
      <c r="H137" s="40"/>
    </row>
    <row r="138" spans="1:10">
      <c r="A138" s="4"/>
      <c r="B138" s="20"/>
      <c r="C138" s="40"/>
      <c r="D138" s="40"/>
      <c r="E138" s="40"/>
    </row>
    <row r="139" spans="1:10" ht="15">
      <c r="A139" s="54" t="s">
        <v>273</v>
      </c>
      <c r="B139" s="3"/>
      <c r="C139" s="7" t="s">
        <v>367</v>
      </c>
      <c r="D139" s="7" t="s">
        <v>368</v>
      </c>
      <c r="E139" s="7" t="s">
        <v>369</v>
      </c>
      <c r="F139" s="52" t="s">
        <v>370</v>
      </c>
      <c r="G139" s="52" t="s">
        <v>342</v>
      </c>
      <c r="H139" s="52" t="s">
        <v>343</v>
      </c>
      <c r="I139" s="153" t="s">
        <v>521</v>
      </c>
      <c r="J139" s="153" t="s">
        <v>522</v>
      </c>
    </row>
    <row r="140" spans="1:10" ht="15">
      <c r="A140" s="62" t="s">
        <v>393</v>
      </c>
      <c r="B140" s="62" t="s">
        <v>12</v>
      </c>
      <c r="C140" s="55"/>
      <c r="D140" s="55"/>
      <c r="E140" s="55">
        <v>1</v>
      </c>
      <c r="F140" s="62">
        <v>3</v>
      </c>
      <c r="G140" s="62"/>
      <c r="H140" s="62">
        <v>3</v>
      </c>
      <c r="I140" s="25" t="s">
        <v>591</v>
      </c>
      <c r="J140" s="25" t="s">
        <v>591</v>
      </c>
    </row>
    <row r="141" spans="1:10">
      <c r="A141" s="42" t="s">
        <v>394</v>
      </c>
      <c r="B141" s="42" t="s">
        <v>12</v>
      </c>
      <c r="C141" s="42"/>
      <c r="D141" s="42"/>
      <c r="E141" s="42">
        <v>1</v>
      </c>
      <c r="F141" s="42">
        <v>3</v>
      </c>
      <c r="G141" s="42"/>
      <c r="H141" s="42">
        <v>0</v>
      </c>
      <c r="I141" s="111"/>
      <c r="J141" s="111"/>
    </row>
    <row r="142" spans="1:10">
      <c r="A142" s="3"/>
      <c r="B142" s="3" t="s">
        <v>13</v>
      </c>
      <c r="C142" s="3"/>
      <c r="D142" s="3"/>
      <c r="E142" s="3">
        <v>171</v>
      </c>
      <c r="F142" s="3">
        <v>175</v>
      </c>
      <c r="G142" s="3"/>
      <c r="H142" s="3"/>
      <c r="I142" s="25"/>
      <c r="J142" s="25"/>
    </row>
    <row r="143" spans="1:10">
      <c r="A143" s="3"/>
      <c r="B143" s="3" t="s">
        <v>15</v>
      </c>
      <c r="C143" s="3"/>
      <c r="D143" s="3"/>
      <c r="E143" s="3">
        <v>171</v>
      </c>
      <c r="F143" s="3" t="s">
        <v>395</v>
      </c>
      <c r="G143" s="3"/>
      <c r="H143" s="3"/>
      <c r="I143" s="25"/>
      <c r="J143" s="25"/>
    </row>
    <row r="144" spans="1:10">
      <c r="A144" s="3"/>
      <c r="B144" s="8" t="s">
        <v>10</v>
      </c>
      <c r="C144" s="9"/>
      <c r="D144" s="9"/>
      <c r="E144" s="9">
        <v>1</v>
      </c>
      <c r="F144" s="9">
        <v>1</v>
      </c>
      <c r="G144" s="3"/>
      <c r="H144" s="9"/>
      <c r="I144" s="152"/>
      <c r="J144" s="25"/>
    </row>
    <row r="145" spans="1:10">
      <c r="A145" s="92" t="s">
        <v>396</v>
      </c>
      <c r="B145" s="106" t="s">
        <v>9</v>
      </c>
      <c r="C145" s="107"/>
      <c r="D145" s="107"/>
      <c r="E145" s="107"/>
      <c r="F145" s="110">
        <v>2</v>
      </c>
      <c r="G145" s="92"/>
      <c r="H145" s="92"/>
      <c r="I145" s="151"/>
      <c r="J145" s="151"/>
    </row>
    <row r="146" spans="1:10">
      <c r="A146" s="3"/>
      <c r="B146" s="8" t="s">
        <v>13</v>
      </c>
      <c r="C146" s="24"/>
      <c r="D146" s="24"/>
      <c r="E146" s="24"/>
      <c r="F146" s="65">
        <v>172</v>
      </c>
      <c r="G146" s="3"/>
      <c r="H146" s="3"/>
      <c r="I146" s="25"/>
      <c r="J146" s="25"/>
    </row>
    <row r="147" spans="1:10">
      <c r="A147" s="3"/>
      <c r="B147" s="8" t="s">
        <v>15</v>
      </c>
      <c r="C147" s="24"/>
      <c r="D147" s="24"/>
      <c r="E147" s="24"/>
      <c r="F147" s="65" t="s">
        <v>397</v>
      </c>
      <c r="G147" s="3"/>
      <c r="H147" s="3"/>
      <c r="I147" s="25"/>
      <c r="J147" s="25"/>
    </row>
    <row r="148" spans="1:10">
      <c r="A148" s="8" t="s">
        <v>398</v>
      </c>
      <c r="B148" s="8" t="s">
        <v>13</v>
      </c>
      <c r="C148" s="24"/>
      <c r="D148" s="24"/>
      <c r="E148" s="24"/>
      <c r="F148" s="65">
        <v>48</v>
      </c>
      <c r="G148" s="3"/>
      <c r="H148" s="3"/>
      <c r="I148" s="25"/>
      <c r="J148" s="25"/>
    </row>
    <row r="149" spans="1:10">
      <c r="A149" s="3"/>
      <c r="B149" s="8" t="s">
        <v>15</v>
      </c>
      <c r="C149" s="25"/>
      <c r="D149" s="25"/>
      <c r="E149" s="25"/>
      <c r="F149" s="65" t="s">
        <v>399</v>
      </c>
      <c r="G149" s="3"/>
      <c r="H149" s="3"/>
      <c r="I149" s="25"/>
      <c r="J149" s="25"/>
    </row>
    <row r="150" spans="1:10">
      <c r="A150" s="3" t="s">
        <v>400</v>
      </c>
      <c r="B150" s="8" t="s">
        <v>13</v>
      </c>
      <c r="C150" s="24"/>
      <c r="D150" s="24"/>
      <c r="E150" s="24"/>
      <c r="F150" s="65">
        <v>13</v>
      </c>
      <c r="G150" s="3"/>
      <c r="H150" s="3"/>
      <c r="I150" s="25"/>
      <c r="J150" s="25"/>
    </row>
    <row r="151" spans="1:10">
      <c r="A151" s="3"/>
      <c r="B151" s="8" t="s">
        <v>15</v>
      </c>
      <c r="C151" s="25"/>
      <c r="D151" s="25"/>
      <c r="E151" s="25"/>
      <c r="F151" s="65">
        <v>13</v>
      </c>
      <c r="G151" s="3"/>
      <c r="H151" s="3"/>
      <c r="I151" s="25"/>
      <c r="J151" s="25"/>
    </row>
    <row r="152" spans="1:10">
      <c r="A152" s="8" t="s">
        <v>401</v>
      </c>
      <c r="B152" s="8" t="s">
        <v>13</v>
      </c>
      <c r="C152" s="24"/>
      <c r="D152" s="24"/>
      <c r="E152" s="24"/>
      <c r="F152" s="65">
        <v>28</v>
      </c>
      <c r="G152" s="3"/>
      <c r="H152" s="3"/>
      <c r="I152" s="25"/>
      <c r="J152" s="25"/>
    </row>
    <row r="153" spans="1:10">
      <c r="A153" s="3"/>
      <c r="B153" s="8" t="s">
        <v>15</v>
      </c>
      <c r="C153" s="25"/>
      <c r="D153" s="25"/>
      <c r="E153" s="25"/>
      <c r="F153" s="65" t="s">
        <v>163</v>
      </c>
      <c r="G153" s="3"/>
      <c r="H153" s="3"/>
      <c r="I153" s="25"/>
      <c r="J153" s="25"/>
    </row>
    <row r="154" spans="1:10">
      <c r="A154" s="42" t="s">
        <v>402</v>
      </c>
      <c r="B154" s="109" t="s">
        <v>12</v>
      </c>
      <c r="C154" s="111"/>
      <c r="D154" s="111"/>
      <c r="E154" s="111"/>
      <c r="F154" s="42">
        <v>1</v>
      </c>
      <c r="G154" s="42"/>
      <c r="H154" s="42">
        <v>3</v>
      </c>
      <c r="I154" s="111"/>
      <c r="J154" s="111"/>
    </row>
    <row r="155" spans="1:10">
      <c r="A155" s="3"/>
      <c r="B155" s="8" t="s">
        <v>13</v>
      </c>
      <c r="C155" s="25"/>
      <c r="D155" s="25"/>
      <c r="E155" s="25"/>
      <c r="F155" s="3">
        <v>181</v>
      </c>
      <c r="G155" s="3"/>
      <c r="H155" s="3">
        <v>180.33</v>
      </c>
      <c r="I155" s="25"/>
      <c r="J155" s="25"/>
    </row>
    <row r="156" spans="1:10">
      <c r="A156" s="3"/>
      <c r="B156" s="8" t="s">
        <v>15</v>
      </c>
      <c r="C156" s="25"/>
      <c r="D156" s="25"/>
      <c r="E156" s="25"/>
      <c r="F156" s="3">
        <v>181</v>
      </c>
      <c r="G156" s="3"/>
      <c r="H156" s="3" t="s">
        <v>403</v>
      </c>
      <c r="I156" s="25"/>
      <c r="J156" s="25"/>
    </row>
    <row r="157" spans="1:10">
      <c r="A157" s="13"/>
      <c r="B157" s="3" t="s">
        <v>10</v>
      </c>
      <c r="C157" s="3"/>
      <c r="D157" s="3"/>
      <c r="E157" s="3"/>
      <c r="F157" s="3"/>
      <c r="G157" s="3"/>
      <c r="H157" s="9">
        <v>0.67</v>
      </c>
      <c r="I157" s="25"/>
      <c r="J157" s="25"/>
    </row>
    <row r="158" spans="1:10">
      <c r="A158" s="92" t="s">
        <v>278</v>
      </c>
      <c r="B158" s="92" t="s">
        <v>12</v>
      </c>
      <c r="C158" s="92"/>
      <c r="D158" s="92"/>
      <c r="E158" s="92"/>
      <c r="F158" s="92"/>
      <c r="G158" s="92"/>
      <c r="H158" s="92">
        <v>1</v>
      </c>
      <c r="I158" s="151"/>
      <c r="J158" s="151"/>
    </row>
    <row r="159" spans="1:10">
      <c r="B159" s="3" t="s">
        <v>13</v>
      </c>
      <c r="C159" s="3"/>
      <c r="D159" s="3"/>
      <c r="E159" s="3"/>
      <c r="F159" s="3"/>
      <c r="G159" s="3"/>
      <c r="H159" s="3">
        <v>175</v>
      </c>
      <c r="I159" s="25"/>
      <c r="J159" s="25"/>
    </row>
    <row r="160" spans="1:10">
      <c r="A160" s="13"/>
      <c r="B160" s="3" t="s">
        <v>15</v>
      </c>
      <c r="C160" s="3"/>
      <c r="D160" s="3"/>
      <c r="E160" s="3"/>
      <c r="F160" s="3"/>
      <c r="G160" s="3"/>
      <c r="H160" s="3">
        <v>175</v>
      </c>
      <c r="I160" s="25"/>
      <c r="J160" s="25"/>
    </row>
    <row r="161" spans="1:10">
      <c r="A161" s="13"/>
      <c r="B161" s="3" t="s">
        <v>404</v>
      </c>
      <c r="C161" s="3"/>
      <c r="D161" s="3"/>
      <c r="E161" s="3"/>
      <c r="F161" s="3"/>
      <c r="G161" s="3"/>
      <c r="H161" s="67">
        <f>(30+24+31+7)/122</f>
        <v>0.75409836065573765</v>
      </c>
      <c r="I161" s="25"/>
      <c r="J161" s="25"/>
    </row>
    <row r="162" spans="1:10">
      <c r="A162" s="3" t="s">
        <v>24</v>
      </c>
      <c r="B162" s="8" t="s">
        <v>13</v>
      </c>
      <c r="C162" s="25"/>
      <c r="D162" s="25"/>
      <c r="E162" s="25"/>
      <c r="F162" s="3">
        <v>40</v>
      </c>
      <c r="G162" s="3"/>
      <c r="H162" s="3">
        <v>30</v>
      </c>
      <c r="I162" s="25"/>
      <c r="J162" s="25"/>
    </row>
    <row r="163" spans="1:10">
      <c r="A163" s="3"/>
      <c r="B163" s="8" t="s">
        <v>15</v>
      </c>
      <c r="C163" s="25"/>
      <c r="D163" s="25"/>
      <c r="E163" s="25"/>
      <c r="F163" s="3">
        <v>40</v>
      </c>
      <c r="G163" s="3"/>
      <c r="H163" s="3">
        <v>30</v>
      </c>
      <c r="I163" s="25"/>
      <c r="J163" s="25"/>
    </row>
    <row r="164" spans="1:10">
      <c r="A164" s="3"/>
      <c r="B164" s="8" t="s">
        <v>405</v>
      </c>
      <c r="C164" s="25"/>
      <c r="D164" s="25"/>
      <c r="E164" s="25"/>
      <c r="F164" s="3"/>
      <c r="G164" s="3"/>
      <c r="H164" s="67">
        <f>30/41</f>
        <v>0.73170731707317072</v>
      </c>
      <c r="I164" s="25"/>
      <c r="J164" s="25"/>
    </row>
    <row r="165" spans="1:10">
      <c r="A165" s="3" t="s">
        <v>282</v>
      </c>
      <c r="B165" s="8" t="s">
        <v>13</v>
      </c>
      <c r="C165" s="25"/>
      <c r="D165" s="25"/>
      <c r="E165" s="25"/>
      <c r="F165" s="3">
        <v>28</v>
      </c>
      <c r="G165" s="3"/>
      <c r="H165" s="3">
        <v>24</v>
      </c>
      <c r="I165" s="25"/>
      <c r="J165" s="25"/>
    </row>
    <row r="166" spans="1:10">
      <c r="A166" s="3"/>
      <c r="B166" s="8" t="s">
        <v>15</v>
      </c>
      <c r="C166" s="25"/>
      <c r="D166" s="25"/>
      <c r="E166" s="25"/>
      <c r="F166" s="3">
        <v>28</v>
      </c>
      <c r="G166" s="3"/>
      <c r="H166" s="3">
        <v>24</v>
      </c>
      <c r="I166" s="25"/>
      <c r="J166" s="25"/>
    </row>
    <row r="167" spans="1:10">
      <c r="A167" s="3"/>
      <c r="B167" s="8" t="s">
        <v>406</v>
      </c>
      <c r="C167" s="25"/>
      <c r="D167" s="25"/>
      <c r="E167" s="25"/>
      <c r="F167" s="3"/>
      <c r="G167" s="3"/>
      <c r="H167" s="67">
        <f>H166/28</f>
        <v>0.8571428571428571</v>
      </c>
      <c r="I167" s="25"/>
      <c r="J167" s="25"/>
    </row>
    <row r="168" spans="1:10">
      <c r="A168" s="3" t="s">
        <v>407</v>
      </c>
      <c r="B168" s="8" t="s">
        <v>13</v>
      </c>
      <c r="C168" s="25"/>
      <c r="D168" s="25"/>
      <c r="E168" s="25"/>
      <c r="F168" s="3">
        <v>32</v>
      </c>
      <c r="G168" s="3"/>
      <c r="H168" s="3">
        <v>31</v>
      </c>
      <c r="I168" s="25"/>
      <c r="J168" s="25"/>
    </row>
    <row r="169" spans="1:10">
      <c r="A169" s="3"/>
      <c r="B169" s="8" t="s">
        <v>15</v>
      </c>
      <c r="C169" s="25"/>
      <c r="D169" s="25"/>
      <c r="E169" s="25"/>
      <c r="F169" s="3">
        <v>32</v>
      </c>
      <c r="G169" s="3"/>
      <c r="H169" s="3">
        <v>31</v>
      </c>
      <c r="I169" s="25"/>
      <c r="J169" s="25"/>
    </row>
    <row r="170" spans="1:10">
      <c r="A170" s="3"/>
      <c r="B170" s="8" t="s">
        <v>405</v>
      </c>
      <c r="C170" s="25"/>
      <c r="D170" s="25"/>
      <c r="E170" s="25"/>
      <c r="F170" s="3"/>
      <c r="G170" s="3"/>
      <c r="H170" s="67">
        <f>H169/41</f>
        <v>0.75609756097560976</v>
      </c>
      <c r="I170" s="25"/>
      <c r="J170" s="25"/>
    </row>
    <row r="171" spans="1:10">
      <c r="A171" s="3" t="s">
        <v>408</v>
      </c>
      <c r="B171" s="8" t="s">
        <v>13</v>
      </c>
      <c r="C171" s="25"/>
      <c r="D171" s="25"/>
      <c r="E171" s="25"/>
      <c r="F171" s="3"/>
      <c r="G171" s="3"/>
      <c r="H171" s="3">
        <v>7</v>
      </c>
      <c r="I171" s="25"/>
      <c r="J171" s="25"/>
    </row>
    <row r="172" spans="1:10">
      <c r="A172" s="3"/>
      <c r="B172" s="8" t="s">
        <v>15</v>
      </c>
      <c r="C172" s="25"/>
      <c r="D172" s="25"/>
      <c r="E172" s="25"/>
      <c r="F172" s="3"/>
      <c r="G172" s="3"/>
      <c r="H172" s="3">
        <v>7</v>
      </c>
      <c r="I172" s="25"/>
      <c r="J172" s="25"/>
    </row>
    <row r="173" spans="1:10">
      <c r="A173" s="3"/>
      <c r="B173" s="8" t="s">
        <v>387</v>
      </c>
      <c r="C173" s="25"/>
      <c r="D173" s="25"/>
      <c r="E173" s="25"/>
      <c r="F173" s="3"/>
      <c r="G173" s="3"/>
      <c r="H173" s="67">
        <f>H172/12</f>
        <v>0.58333333333333337</v>
      </c>
      <c r="I173" s="25"/>
      <c r="J173" s="25"/>
    </row>
    <row r="174" spans="1:10">
      <c r="A174" s="4"/>
      <c r="B174" s="20"/>
      <c r="C174" s="40"/>
      <c r="D174" s="40"/>
      <c r="E174" s="40"/>
      <c r="F174" s="4"/>
      <c r="G174" s="4"/>
      <c r="H174" s="112"/>
    </row>
    <row r="175" spans="1:10">
      <c r="A175" s="4"/>
      <c r="B175" s="20"/>
      <c r="C175" s="40"/>
      <c r="D175" s="40"/>
      <c r="E175" s="40"/>
    </row>
    <row r="176" spans="1:10" ht="15">
      <c r="A176" s="54" t="s">
        <v>34</v>
      </c>
      <c r="B176" s="3"/>
      <c r="C176" s="7" t="s">
        <v>367</v>
      </c>
      <c r="D176" s="7" t="s">
        <v>368</v>
      </c>
      <c r="E176" s="7" t="s">
        <v>369</v>
      </c>
      <c r="F176" s="52" t="s">
        <v>370</v>
      </c>
      <c r="G176" s="52" t="s">
        <v>342</v>
      </c>
      <c r="H176" s="52" t="s">
        <v>343</v>
      </c>
      <c r="I176" s="153" t="s">
        <v>521</v>
      </c>
      <c r="J176" s="153" t="s">
        <v>522</v>
      </c>
    </row>
    <row r="177" spans="1:10">
      <c r="A177" s="2" t="s">
        <v>409</v>
      </c>
      <c r="B177" s="2" t="s">
        <v>12</v>
      </c>
      <c r="C177" s="2"/>
      <c r="D177" s="2">
        <v>1</v>
      </c>
      <c r="E177" s="2">
        <v>3</v>
      </c>
      <c r="F177" s="2">
        <v>4</v>
      </c>
      <c r="G177" s="2"/>
      <c r="H177" s="2"/>
      <c r="I177" s="111" t="s">
        <v>73</v>
      </c>
      <c r="J177" s="111" t="s">
        <v>73</v>
      </c>
    </row>
    <row r="178" spans="1:10">
      <c r="A178" s="3"/>
      <c r="B178" s="3" t="s">
        <v>13</v>
      </c>
      <c r="C178" s="3"/>
      <c r="D178" s="3">
        <v>161</v>
      </c>
      <c r="E178" s="3">
        <v>169.3</v>
      </c>
      <c r="F178" s="3">
        <v>168</v>
      </c>
      <c r="G178" s="3"/>
      <c r="H178" s="3"/>
      <c r="I178" s="25" t="s">
        <v>595</v>
      </c>
      <c r="J178" s="25" t="s">
        <v>102</v>
      </c>
    </row>
    <row r="179" spans="1:10">
      <c r="A179" s="3"/>
      <c r="B179" s="3" t="s">
        <v>15</v>
      </c>
      <c r="C179" s="3"/>
      <c r="D179" s="3">
        <v>161</v>
      </c>
      <c r="E179" s="3" t="s">
        <v>410</v>
      </c>
      <c r="F179" s="3" t="s">
        <v>411</v>
      </c>
      <c r="G179" s="3"/>
      <c r="H179" s="3"/>
      <c r="I179" s="25" t="s">
        <v>595</v>
      </c>
      <c r="J179" s="25" t="s">
        <v>102</v>
      </c>
    </row>
    <row r="180" spans="1:10">
      <c r="A180" s="3"/>
      <c r="B180" s="8" t="s">
        <v>10</v>
      </c>
      <c r="C180" s="3"/>
      <c r="D180" s="9">
        <v>1</v>
      </c>
      <c r="E180" s="9">
        <v>0.75</v>
      </c>
      <c r="F180" s="9">
        <v>1</v>
      </c>
      <c r="G180" s="3"/>
      <c r="H180" s="3"/>
      <c r="I180" s="25" t="s">
        <v>544</v>
      </c>
      <c r="J180" s="25" t="s">
        <v>544</v>
      </c>
    </row>
    <row r="181" spans="1:10">
      <c r="A181" s="3" t="s">
        <v>299</v>
      </c>
      <c r="B181" s="8" t="s">
        <v>9</v>
      </c>
      <c r="C181" s="24"/>
      <c r="D181" s="24"/>
      <c r="E181" s="37">
        <v>2</v>
      </c>
      <c r="F181" s="3">
        <v>4</v>
      </c>
      <c r="G181" s="3"/>
      <c r="H181" s="3"/>
      <c r="I181" s="25"/>
      <c r="J181" s="25"/>
    </row>
    <row r="182" spans="1:10">
      <c r="A182" s="8" t="s">
        <v>300</v>
      </c>
      <c r="B182" s="8" t="s">
        <v>13</v>
      </c>
      <c r="C182" s="24"/>
      <c r="D182" s="24"/>
      <c r="E182" s="37">
        <v>12</v>
      </c>
      <c r="F182" s="3">
        <v>13</v>
      </c>
      <c r="G182" s="3"/>
      <c r="H182" s="3"/>
      <c r="I182" s="25"/>
      <c r="J182" s="25"/>
    </row>
    <row r="183" spans="1:10">
      <c r="A183" s="3"/>
      <c r="B183" s="8" t="s">
        <v>15</v>
      </c>
      <c r="C183" s="25"/>
      <c r="D183" s="25"/>
      <c r="E183" s="39" t="s">
        <v>200</v>
      </c>
      <c r="F183" s="25" t="s">
        <v>111</v>
      </c>
      <c r="G183" s="3"/>
      <c r="H183" s="3"/>
      <c r="I183" s="25"/>
      <c r="J183" s="25"/>
    </row>
    <row r="184" spans="1:10">
      <c r="A184" s="3" t="s">
        <v>303</v>
      </c>
      <c r="B184" s="8" t="s">
        <v>13</v>
      </c>
      <c r="C184" s="24"/>
      <c r="D184" s="24"/>
      <c r="E184" s="37" t="s">
        <v>412</v>
      </c>
      <c r="F184" s="3">
        <v>13</v>
      </c>
      <c r="G184" s="3"/>
      <c r="H184" s="3"/>
      <c r="I184" s="25"/>
      <c r="J184" s="25"/>
    </row>
    <row r="185" spans="1:10">
      <c r="A185" s="3"/>
      <c r="B185" s="8" t="s">
        <v>15</v>
      </c>
      <c r="C185" s="25"/>
      <c r="D185" s="25"/>
      <c r="E185" s="39" t="s">
        <v>258</v>
      </c>
      <c r="F185" s="25" t="s">
        <v>258</v>
      </c>
      <c r="G185" s="3"/>
      <c r="H185" s="3"/>
      <c r="I185" s="25"/>
      <c r="J185" s="25"/>
    </row>
    <row r="186" spans="1:10">
      <c r="A186" s="8" t="s">
        <v>304</v>
      </c>
      <c r="B186" s="8" t="s">
        <v>13</v>
      </c>
      <c r="C186" s="24"/>
      <c r="D186" s="24"/>
      <c r="E186" s="37">
        <v>10</v>
      </c>
      <c r="F186" s="3">
        <v>14</v>
      </c>
      <c r="G186" s="3"/>
      <c r="H186" s="3"/>
      <c r="I186" s="25"/>
      <c r="J186" s="25"/>
    </row>
    <row r="187" spans="1:10">
      <c r="A187" s="3"/>
      <c r="B187" s="8" t="s">
        <v>15</v>
      </c>
      <c r="C187" s="25"/>
      <c r="D187" s="25"/>
      <c r="E187" s="39" t="s">
        <v>174</v>
      </c>
      <c r="F187" s="25" t="s">
        <v>260</v>
      </c>
      <c r="G187" s="3"/>
      <c r="H187" s="3"/>
      <c r="I187" s="25"/>
      <c r="J187" s="25"/>
    </row>
    <row r="188" spans="1:10">
      <c r="A188" s="8" t="s">
        <v>305</v>
      </c>
      <c r="B188" s="8" t="s">
        <v>13</v>
      </c>
      <c r="C188" s="24"/>
      <c r="D188" s="24"/>
      <c r="E188" s="37">
        <v>10</v>
      </c>
      <c r="F188" s="3">
        <v>10</v>
      </c>
      <c r="G188" s="3"/>
      <c r="H188" s="3"/>
      <c r="I188" s="25"/>
      <c r="J188" s="25"/>
    </row>
    <row r="189" spans="1:10">
      <c r="A189" s="3"/>
      <c r="B189" s="8" t="s">
        <v>15</v>
      </c>
      <c r="C189" s="25"/>
      <c r="D189" s="25"/>
      <c r="E189" s="39" t="s">
        <v>197</v>
      </c>
      <c r="F189" s="25" t="s">
        <v>197</v>
      </c>
      <c r="G189" s="3"/>
      <c r="H189" s="3"/>
      <c r="I189" s="25"/>
      <c r="J189" s="25"/>
    </row>
    <row r="190" spans="1:10">
      <c r="A190" s="8" t="s">
        <v>306</v>
      </c>
      <c r="B190" s="8" t="s">
        <v>13</v>
      </c>
      <c r="C190" s="24"/>
      <c r="D190" s="24"/>
      <c r="E190" s="37">
        <v>8</v>
      </c>
      <c r="F190" s="3">
        <v>8</v>
      </c>
      <c r="G190" s="3"/>
      <c r="H190" s="3"/>
      <c r="I190" s="25"/>
      <c r="J190" s="25"/>
    </row>
    <row r="191" spans="1:10">
      <c r="A191" s="3"/>
      <c r="B191" s="8" t="s">
        <v>15</v>
      </c>
      <c r="C191" s="25"/>
      <c r="D191" s="25"/>
      <c r="E191" s="39" t="s">
        <v>332</v>
      </c>
      <c r="F191" s="25" t="s">
        <v>413</v>
      </c>
      <c r="G191" s="3"/>
      <c r="H191" s="3"/>
      <c r="I191" s="25"/>
      <c r="J191" s="25"/>
    </row>
    <row r="192" spans="1:10">
      <c r="A192" s="8" t="s">
        <v>308</v>
      </c>
      <c r="B192" s="8" t="s">
        <v>13</v>
      </c>
      <c r="C192" s="24"/>
      <c r="D192" s="24"/>
      <c r="E192" s="37">
        <v>12</v>
      </c>
      <c r="F192" s="3">
        <v>6</v>
      </c>
      <c r="G192" s="3"/>
      <c r="H192" s="3"/>
      <c r="I192" s="25"/>
      <c r="J192" s="25"/>
    </row>
    <row r="193" spans="1:10">
      <c r="A193" s="3"/>
      <c r="B193" s="8" t="s">
        <v>15</v>
      </c>
      <c r="C193" s="25"/>
      <c r="D193" s="25"/>
      <c r="E193" s="39" t="s">
        <v>196</v>
      </c>
      <c r="F193" s="25" t="s">
        <v>309</v>
      </c>
      <c r="G193" s="3"/>
      <c r="H193" s="3"/>
      <c r="I193" s="25"/>
      <c r="J193" s="25"/>
    </row>
    <row r="194" spans="1:10">
      <c r="A194" s="4"/>
      <c r="B194" s="20"/>
      <c r="C194" s="40"/>
      <c r="D194" s="40"/>
      <c r="E194" s="40"/>
    </row>
    <row r="195" spans="1:10">
      <c r="A195" s="4"/>
      <c r="B195" s="20"/>
      <c r="C195" s="40"/>
      <c r="D195" s="40"/>
      <c r="E195" s="40"/>
    </row>
    <row r="196" spans="1:10" ht="15">
      <c r="A196" s="27" t="s">
        <v>414</v>
      </c>
      <c r="B196" s="3"/>
      <c r="C196" s="7" t="s">
        <v>367</v>
      </c>
      <c r="D196" s="7" t="s">
        <v>368</v>
      </c>
      <c r="E196" s="7" t="s">
        <v>369</v>
      </c>
      <c r="F196" s="52" t="s">
        <v>370</v>
      </c>
      <c r="G196" s="52" t="s">
        <v>342</v>
      </c>
      <c r="H196" s="52" t="s">
        <v>343</v>
      </c>
      <c r="I196" s="153" t="s">
        <v>521</v>
      </c>
      <c r="J196" s="153" t="s">
        <v>522</v>
      </c>
    </row>
    <row r="197" spans="1:10">
      <c r="A197" s="42" t="s">
        <v>415</v>
      </c>
      <c r="B197" s="42" t="s">
        <v>12</v>
      </c>
      <c r="C197" s="42"/>
      <c r="D197" s="42">
        <v>1</v>
      </c>
      <c r="E197" s="42"/>
      <c r="F197" s="42"/>
      <c r="G197" s="42">
        <v>1</v>
      </c>
      <c r="H197" s="42">
        <v>2</v>
      </c>
      <c r="I197" s="111" t="s">
        <v>591</v>
      </c>
      <c r="J197" s="111" t="s">
        <v>73</v>
      </c>
    </row>
    <row r="198" spans="1:10">
      <c r="A198" s="3"/>
      <c r="B198" s="3" t="s">
        <v>13</v>
      </c>
      <c r="C198" s="3"/>
      <c r="D198" s="3">
        <v>172</v>
      </c>
      <c r="E198" s="3"/>
      <c r="F198" s="3"/>
      <c r="G198" s="3">
        <v>159</v>
      </c>
      <c r="H198" s="3">
        <v>189.5</v>
      </c>
      <c r="I198" s="25"/>
      <c r="J198" s="25" t="s">
        <v>596</v>
      </c>
    </row>
    <row r="199" spans="1:10">
      <c r="A199" s="3"/>
      <c r="B199" s="3" t="s">
        <v>15</v>
      </c>
      <c r="C199" s="3"/>
      <c r="D199" s="3">
        <v>172</v>
      </c>
      <c r="E199" s="3"/>
      <c r="F199" s="3"/>
      <c r="G199" s="3">
        <v>157</v>
      </c>
      <c r="H199" s="3" t="s">
        <v>416</v>
      </c>
      <c r="I199" s="25"/>
      <c r="J199" s="25" t="s">
        <v>596</v>
      </c>
    </row>
    <row r="200" spans="1:10">
      <c r="A200" s="3"/>
      <c r="B200" s="8" t="s">
        <v>10</v>
      </c>
      <c r="C200" s="8"/>
      <c r="D200" s="9">
        <v>1</v>
      </c>
      <c r="E200" s="3"/>
      <c r="F200" s="3"/>
      <c r="G200" s="9">
        <v>0</v>
      </c>
      <c r="H200" s="9">
        <v>1</v>
      </c>
      <c r="I200" s="25"/>
      <c r="J200" s="25" t="s">
        <v>544</v>
      </c>
    </row>
    <row r="201" spans="1:10">
      <c r="A201" s="92" t="s">
        <v>417</v>
      </c>
      <c r="B201" s="106" t="s">
        <v>9</v>
      </c>
      <c r="C201" s="107"/>
      <c r="D201" s="107"/>
      <c r="E201" s="108"/>
      <c r="F201" s="92"/>
      <c r="G201" s="92"/>
      <c r="H201" s="92">
        <v>1</v>
      </c>
      <c r="I201" s="151"/>
      <c r="J201" s="151" t="s">
        <v>73</v>
      </c>
    </row>
    <row r="202" spans="1:10">
      <c r="A202" s="8" t="s">
        <v>418</v>
      </c>
      <c r="B202" s="8" t="s">
        <v>13</v>
      </c>
      <c r="C202" s="24"/>
      <c r="D202" s="24"/>
      <c r="E202" s="37"/>
      <c r="F202" s="3"/>
      <c r="G202" s="3"/>
      <c r="H202" s="24">
        <v>23</v>
      </c>
      <c r="I202" s="25"/>
      <c r="J202" s="25" t="s">
        <v>473</v>
      </c>
    </row>
    <row r="203" spans="1:10">
      <c r="A203" s="3"/>
      <c r="B203" s="8" t="s">
        <v>15</v>
      </c>
      <c r="C203" s="25"/>
      <c r="D203" s="25"/>
      <c r="E203" s="39"/>
      <c r="F203" s="3"/>
      <c r="G203" s="3"/>
      <c r="H203" s="56">
        <v>23</v>
      </c>
      <c r="I203" s="25"/>
      <c r="J203" s="25" t="s">
        <v>473</v>
      </c>
    </row>
    <row r="204" spans="1:10">
      <c r="A204" s="3"/>
      <c r="B204" s="8" t="s">
        <v>184</v>
      </c>
      <c r="C204" s="25"/>
      <c r="D204" s="25"/>
      <c r="E204" s="39"/>
      <c r="F204" s="3"/>
      <c r="G204" s="3"/>
      <c r="H204" s="67">
        <f>23/25</f>
        <v>0.92</v>
      </c>
      <c r="I204" s="25"/>
      <c r="J204" s="25" t="s">
        <v>597</v>
      </c>
    </row>
    <row r="205" spans="1:10">
      <c r="A205" s="8" t="s">
        <v>419</v>
      </c>
      <c r="B205" s="8" t="s">
        <v>13</v>
      </c>
      <c r="C205" s="24"/>
      <c r="D205" s="24"/>
      <c r="E205" s="37"/>
      <c r="F205" s="3"/>
      <c r="G205" s="3"/>
      <c r="H205" s="24">
        <v>22</v>
      </c>
      <c r="I205" s="25"/>
      <c r="J205" s="25" t="s">
        <v>283</v>
      </c>
    </row>
    <row r="206" spans="1:10">
      <c r="A206" s="3"/>
      <c r="B206" s="8" t="s">
        <v>15</v>
      </c>
      <c r="C206" s="25"/>
      <c r="D206" s="25"/>
      <c r="E206" s="39"/>
      <c r="F206" s="3"/>
      <c r="G206" s="3"/>
      <c r="H206" s="56">
        <v>22</v>
      </c>
      <c r="I206" s="25"/>
      <c r="J206" s="25" t="s">
        <v>283</v>
      </c>
    </row>
    <row r="207" spans="1:10">
      <c r="A207" s="3"/>
      <c r="B207" s="8" t="s">
        <v>381</v>
      </c>
      <c r="C207" s="25"/>
      <c r="D207" s="25"/>
      <c r="E207" s="39"/>
      <c r="F207" s="3"/>
      <c r="G207" s="3"/>
      <c r="H207" s="67">
        <f>22/24</f>
        <v>0.91666666666666663</v>
      </c>
      <c r="I207" s="25"/>
      <c r="J207" s="25" t="s">
        <v>598</v>
      </c>
    </row>
    <row r="208" spans="1:10">
      <c r="A208" s="8" t="s">
        <v>420</v>
      </c>
      <c r="B208" s="8" t="s">
        <v>13</v>
      </c>
      <c r="C208" s="24"/>
      <c r="D208" s="24"/>
      <c r="E208" s="37"/>
      <c r="F208" s="3"/>
      <c r="G208" s="3"/>
      <c r="H208" s="56">
        <v>11</v>
      </c>
      <c r="I208" s="25"/>
      <c r="J208" s="25" t="s">
        <v>198</v>
      </c>
    </row>
    <row r="209" spans="1:10">
      <c r="A209" s="3"/>
      <c r="B209" s="8" t="s">
        <v>15</v>
      </c>
      <c r="C209" s="25"/>
      <c r="D209" s="25"/>
      <c r="E209" s="39"/>
      <c r="F209" s="3"/>
      <c r="G209" s="3"/>
      <c r="H209" s="56">
        <v>11</v>
      </c>
      <c r="I209" s="25"/>
      <c r="J209" s="25" t="s">
        <v>198</v>
      </c>
    </row>
    <row r="210" spans="1:10">
      <c r="A210" s="3"/>
      <c r="B210" s="8" t="s">
        <v>421</v>
      </c>
      <c r="C210" s="25"/>
      <c r="D210" s="25"/>
      <c r="E210" s="39"/>
      <c r="F210" s="3"/>
      <c r="G210" s="3"/>
      <c r="H210" s="67">
        <v>1</v>
      </c>
      <c r="I210" s="25"/>
      <c r="J210" s="25" t="s">
        <v>597</v>
      </c>
    </row>
    <row r="211" spans="1:10">
      <c r="A211" s="3" t="s">
        <v>422</v>
      </c>
      <c r="B211" s="3" t="s">
        <v>13</v>
      </c>
      <c r="C211" s="3"/>
      <c r="D211" s="3"/>
      <c r="E211" s="3"/>
      <c r="F211" s="3"/>
      <c r="G211" s="3"/>
      <c r="H211" s="3">
        <v>16</v>
      </c>
      <c r="I211" s="25"/>
      <c r="J211" s="25" t="s">
        <v>68</v>
      </c>
    </row>
    <row r="212" spans="1:10">
      <c r="A212" s="52"/>
      <c r="B212" s="3" t="s">
        <v>15</v>
      </c>
      <c r="C212" s="3"/>
      <c r="D212" s="3"/>
      <c r="E212" s="3"/>
      <c r="F212" s="3"/>
      <c r="G212" s="3"/>
      <c r="H212" s="3">
        <v>16</v>
      </c>
      <c r="I212" s="25"/>
      <c r="J212" s="25" t="s">
        <v>68</v>
      </c>
    </row>
    <row r="213" spans="1:10">
      <c r="A213" s="13"/>
      <c r="B213" s="3" t="s">
        <v>423</v>
      </c>
      <c r="C213" s="3"/>
      <c r="D213" s="3"/>
      <c r="E213" s="3"/>
      <c r="F213" s="3"/>
      <c r="G213" s="3"/>
      <c r="H213" s="67">
        <f>16/18</f>
        <v>0.88888888888888884</v>
      </c>
      <c r="I213" s="25"/>
      <c r="J213" s="25" t="s">
        <v>599</v>
      </c>
    </row>
    <row r="214" spans="1:10">
      <c r="A214" s="3" t="s">
        <v>424</v>
      </c>
      <c r="B214" s="3" t="s">
        <v>13</v>
      </c>
      <c r="C214" s="3"/>
      <c r="D214" s="3"/>
      <c r="E214" s="3"/>
      <c r="F214" s="3"/>
      <c r="G214" s="3"/>
      <c r="H214" s="3">
        <v>15</v>
      </c>
      <c r="I214" s="25"/>
      <c r="J214" s="25" t="s">
        <v>568</v>
      </c>
    </row>
    <row r="215" spans="1:10">
      <c r="A215" s="3"/>
      <c r="B215" s="3" t="s">
        <v>15</v>
      </c>
      <c r="C215" s="3"/>
      <c r="D215" s="3"/>
      <c r="E215" s="3"/>
      <c r="F215" s="3"/>
      <c r="G215" s="3"/>
      <c r="H215" s="3">
        <v>15</v>
      </c>
      <c r="I215" s="25"/>
      <c r="J215" s="25" t="s">
        <v>568</v>
      </c>
    </row>
    <row r="216" spans="1:10">
      <c r="A216" s="3"/>
      <c r="B216" s="8" t="s">
        <v>423</v>
      </c>
      <c r="C216" s="3"/>
      <c r="D216" s="9"/>
      <c r="E216" s="3"/>
      <c r="F216" s="3"/>
      <c r="G216" s="3"/>
      <c r="H216" s="67">
        <f>15/18</f>
        <v>0.83333333333333337</v>
      </c>
      <c r="I216" s="25"/>
      <c r="J216" s="25" t="s">
        <v>544</v>
      </c>
    </row>
  </sheetData>
  <pageMargins left="0.7" right="0.7" top="0.75" bottom="0.75" header="0.3" footer="0.3"/>
  <pageSetup orientation="portrait"/>
  <ignoredErrors>
    <ignoredError sqref="F53:F89 H32:H34 F11:F19" numberStoredAsText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0"/>
  <sheetViews>
    <sheetView tabSelected="1" workbookViewId="0">
      <selection activeCell="B7" sqref="B7"/>
    </sheetView>
  </sheetViews>
  <sheetFormatPr baseColWidth="10" defaultColWidth="8.83203125" defaultRowHeight="14" x14ac:dyDescent="0"/>
  <cols>
    <col min="1" max="1" width="24.33203125" style="1" customWidth="1"/>
    <col min="2" max="2" width="25" style="1" bestFit="1" customWidth="1"/>
    <col min="3" max="3" width="8.83203125" style="1" customWidth="1"/>
    <col min="4" max="4" width="9.6640625" style="1" customWidth="1"/>
    <col min="5" max="5" width="9.83203125" style="1" customWidth="1"/>
    <col min="6" max="6" width="10.33203125" style="1" customWidth="1"/>
    <col min="7" max="7" width="8.83203125" style="1" customWidth="1"/>
    <col min="8" max="9" width="8.83203125" style="1"/>
    <col min="10" max="10" width="10.1640625" style="1" bestFit="1" customWidth="1"/>
    <col min="11" max="11" width="12.5" style="1" customWidth="1"/>
    <col min="12" max="16384" width="8.83203125" style="1"/>
  </cols>
  <sheetData>
    <row r="1" spans="1:20">
      <c r="A1" s="157" t="s">
        <v>612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20">
      <c r="A2" s="157"/>
      <c r="B2" s="157"/>
      <c r="C2" s="157"/>
      <c r="D2" s="157"/>
      <c r="E2" s="157"/>
      <c r="F2" s="157"/>
      <c r="G2" s="157"/>
      <c r="H2" s="157"/>
      <c r="I2" s="157"/>
      <c r="J2" s="157"/>
    </row>
    <row r="4" spans="1:20">
      <c r="A4" s="6" t="s">
        <v>0</v>
      </c>
    </row>
    <row r="5" spans="1:20">
      <c r="A5" s="6"/>
    </row>
    <row r="6" spans="1:20" ht="15">
      <c r="A6" s="54" t="s">
        <v>425</v>
      </c>
      <c r="B6" s="3"/>
      <c r="C6" s="7" t="s">
        <v>2</v>
      </c>
      <c r="D6" s="7" t="s">
        <v>3</v>
      </c>
      <c r="E6" s="7" t="s">
        <v>4</v>
      </c>
      <c r="F6" s="55" t="s">
        <v>5</v>
      </c>
      <c r="G6" s="52" t="s">
        <v>113</v>
      </c>
      <c r="H6" s="52" t="s">
        <v>114</v>
      </c>
      <c r="I6" s="52" t="s">
        <v>521</v>
      </c>
      <c r="J6" s="52" t="s">
        <v>522</v>
      </c>
    </row>
    <row r="7" spans="1:20" ht="15">
      <c r="A7" s="42" t="s">
        <v>8</v>
      </c>
      <c r="B7" s="2" t="s">
        <v>9</v>
      </c>
      <c r="C7" s="45">
        <v>2</v>
      </c>
      <c r="D7" s="45">
        <v>1</v>
      </c>
      <c r="E7" s="45"/>
      <c r="F7" s="2"/>
      <c r="G7" s="2"/>
      <c r="H7" s="2" t="s">
        <v>485</v>
      </c>
      <c r="I7" s="2"/>
      <c r="J7" s="2"/>
    </row>
    <row r="8" spans="1:20" ht="15">
      <c r="A8" s="43"/>
      <c r="B8" s="8" t="s">
        <v>10</v>
      </c>
      <c r="C8" s="44">
        <v>1</v>
      </c>
      <c r="D8" s="44">
        <v>1</v>
      </c>
      <c r="E8" s="44"/>
      <c r="F8" s="3"/>
      <c r="G8" s="3"/>
      <c r="H8" s="3" t="s">
        <v>487</v>
      </c>
      <c r="I8" s="3"/>
      <c r="J8" s="3"/>
    </row>
    <row r="9" spans="1:20">
      <c r="A9" s="2" t="s">
        <v>11</v>
      </c>
      <c r="B9" s="2" t="s">
        <v>12</v>
      </c>
      <c r="C9" s="2">
        <v>2</v>
      </c>
      <c r="D9" s="2">
        <v>1</v>
      </c>
      <c r="E9" s="2"/>
      <c r="F9" s="2"/>
      <c r="G9" s="2"/>
      <c r="H9" s="2" t="s">
        <v>484</v>
      </c>
      <c r="I9" s="2"/>
      <c r="J9" s="2"/>
    </row>
    <row r="10" spans="1:20">
      <c r="A10" s="3"/>
      <c r="B10" s="3" t="s">
        <v>13</v>
      </c>
      <c r="C10" s="3">
        <v>162</v>
      </c>
      <c r="D10" s="3">
        <v>170</v>
      </c>
      <c r="E10" s="3"/>
      <c r="F10" s="3"/>
      <c r="G10" s="3"/>
      <c r="H10" s="3" t="s">
        <v>500</v>
      </c>
      <c r="I10" s="3"/>
      <c r="J10" s="3"/>
    </row>
    <row r="11" spans="1:20">
      <c r="A11" s="3"/>
      <c r="B11" s="3" t="s">
        <v>15</v>
      </c>
      <c r="C11" s="3" t="s">
        <v>426</v>
      </c>
      <c r="D11" s="3">
        <v>170</v>
      </c>
      <c r="E11" s="3"/>
      <c r="F11" s="3"/>
      <c r="G11" s="3"/>
      <c r="H11" s="3" t="s">
        <v>500</v>
      </c>
      <c r="I11" s="3"/>
      <c r="J11" s="3"/>
    </row>
    <row r="12" spans="1:20" ht="13.5" customHeight="1">
      <c r="A12" s="3"/>
      <c r="B12" s="8" t="s">
        <v>10</v>
      </c>
      <c r="C12" s="9">
        <v>1</v>
      </c>
      <c r="D12" s="9">
        <v>1</v>
      </c>
      <c r="E12" s="3"/>
      <c r="F12" s="3"/>
      <c r="G12" s="3"/>
      <c r="H12" s="3" t="s">
        <v>500</v>
      </c>
      <c r="I12" s="3"/>
      <c r="J12" s="3"/>
    </row>
    <row r="13" spans="1:20">
      <c r="A13" s="31" t="s">
        <v>22</v>
      </c>
      <c r="B13" s="32" t="s">
        <v>9</v>
      </c>
      <c r="C13" s="33"/>
      <c r="D13" s="34"/>
      <c r="E13" s="33"/>
      <c r="F13" s="3"/>
      <c r="G13" s="3"/>
      <c r="H13" s="3" t="s">
        <v>500</v>
      </c>
      <c r="I13" s="3"/>
      <c r="J13" s="3"/>
    </row>
    <row r="14" spans="1:20">
      <c r="A14" s="3" t="s">
        <v>24</v>
      </c>
      <c r="B14" s="3" t="s">
        <v>13</v>
      </c>
      <c r="C14" s="24"/>
      <c r="D14" s="16"/>
      <c r="E14" s="24"/>
      <c r="F14" s="3"/>
      <c r="G14" s="3"/>
      <c r="H14" s="3" t="s">
        <v>500</v>
      </c>
      <c r="I14" s="3"/>
      <c r="J14" s="3"/>
    </row>
    <row r="15" spans="1:20">
      <c r="A15" s="3"/>
      <c r="B15" s="3" t="s">
        <v>15</v>
      </c>
      <c r="C15" s="24"/>
      <c r="D15" s="16"/>
      <c r="E15" s="24"/>
      <c r="F15" s="3"/>
      <c r="G15" s="3"/>
      <c r="H15" s="3" t="s">
        <v>500</v>
      </c>
      <c r="I15" s="28"/>
      <c r="J15" s="28"/>
      <c r="K15" s="10"/>
      <c r="L15" s="10"/>
      <c r="M15" s="11"/>
      <c r="N15" s="10"/>
      <c r="O15" s="10"/>
      <c r="P15" s="10"/>
      <c r="Q15" s="10"/>
      <c r="R15" s="10"/>
      <c r="S15" s="10"/>
      <c r="T15" s="11"/>
    </row>
    <row r="16" spans="1:20">
      <c r="A16" s="3" t="s">
        <v>30</v>
      </c>
      <c r="B16" s="3" t="s">
        <v>13</v>
      </c>
      <c r="C16" s="24"/>
      <c r="D16" s="16"/>
      <c r="E16" s="24"/>
      <c r="F16" s="3"/>
      <c r="G16" s="3"/>
      <c r="H16" s="3" t="s">
        <v>500</v>
      </c>
      <c r="I16" s="3"/>
      <c r="J16" s="3"/>
    </row>
    <row r="17" spans="1:19">
      <c r="A17" s="3"/>
      <c r="B17" s="3" t="s">
        <v>15</v>
      </c>
      <c r="C17" s="24"/>
      <c r="D17" s="16"/>
      <c r="E17" s="24"/>
      <c r="F17" s="3"/>
      <c r="G17" s="3"/>
      <c r="H17" s="3" t="s">
        <v>500</v>
      </c>
      <c r="I17" s="3"/>
      <c r="J17" s="3"/>
    </row>
    <row r="18" spans="1:19">
      <c r="A18" s="3" t="s">
        <v>34</v>
      </c>
      <c r="B18" s="3" t="s">
        <v>13</v>
      </c>
      <c r="C18" s="24"/>
      <c r="D18" s="16"/>
      <c r="E18" s="24"/>
      <c r="F18" s="3"/>
      <c r="G18" s="3"/>
      <c r="H18" s="3" t="s">
        <v>500</v>
      </c>
      <c r="I18" s="3"/>
      <c r="J18" s="3"/>
    </row>
    <row r="19" spans="1:19">
      <c r="A19" s="3"/>
      <c r="B19" s="3" t="s">
        <v>15</v>
      </c>
      <c r="C19" s="24"/>
      <c r="D19" s="17"/>
      <c r="E19" s="24"/>
      <c r="F19" s="3"/>
      <c r="G19" s="3"/>
      <c r="H19" s="3" t="s">
        <v>500</v>
      </c>
      <c r="I19" s="3"/>
      <c r="J19" s="3"/>
    </row>
    <row r="20" spans="1:19">
      <c r="A20" s="3" t="s">
        <v>40</v>
      </c>
      <c r="B20" s="3" t="s">
        <v>13</v>
      </c>
      <c r="C20" s="24"/>
      <c r="D20" s="16"/>
      <c r="E20" s="24"/>
      <c r="F20" s="3"/>
      <c r="G20" s="3"/>
      <c r="H20" s="3" t="s">
        <v>500</v>
      </c>
      <c r="I20" s="3"/>
      <c r="J20" s="3"/>
    </row>
    <row r="21" spans="1:19">
      <c r="A21" s="3"/>
      <c r="B21" s="3" t="s">
        <v>15</v>
      </c>
      <c r="C21" s="24"/>
      <c r="D21" s="16"/>
      <c r="E21" s="24"/>
      <c r="F21" s="3"/>
      <c r="G21" s="3"/>
      <c r="H21" s="3" t="s">
        <v>500</v>
      </c>
      <c r="I21" s="3"/>
      <c r="J21" s="3"/>
    </row>
    <row r="22" spans="1:19">
      <c r="A22" s="2" t="s">
        <v>46</v>
      </c>
      <c r="B22" s="2" t="s">
        <v>12</v>
      </c>
      <c r="C22" s="26"/>
      <c r="D22" s="22"/>
      <c r="E22" s="2"/>
      <c r="F22" s="2"/>
      <c r="G22" s="2"/>
      <c r="H22" s="2" t="s">
        <v>485</v>
      </c>
      <c r="I22" s="26"/>
      <c r="J22" s="26"/>
      <c r="K22" s="10"/>
      <c r="L22" s="11"/>
      <c r="M22" s="10"/>
      <c r="N22" s="10"/>
      <c r="O22" s="10"/>
      <c r="P22" s="10"/>
      <c r="Q22" s="10"/>
      <c r="R22" s="10"/>
      <c r="S22" s="11"/>
    </row>
    <row r="23" spans="1:19">
      <c r="A23" s="3"/>
      <c r="B23" s="3" t="s">
        <v>13</v>
      </c>
      <c r="C23" s="24"/>
      <c r="D23" s="9"/>
      <c r="E23" s="13"/>
      <c r="F23" s="3"/>
      <c r="G23" s="3"/>
      <c r="H23" s="28" t="s">
        <v>501</v>
      </c>
      <c r="I23" s="28"/>
      <c r="J23" s="28"/>
      <c r="K23" s="10"/>
      <c r="L23" s="11"/>
      <c r="M23" s="10"/>
      <c r="N23" s="10"/>
      <c r="O23" s="10"/>
      <c r="P23" s="10"/>
      <c r="Q23" s="10"/>
      <c r="R23" s="10"/>
      <c r="S23" s="11"/>
    </row>
    <row r="24" spans="1:19">
      <c r="A24" s="3"/>
      <c r="B24" s="3" t="s">
        <v>15</v>
      </c>
      <c r="C24" s="24"/>
      <c r="D24" s="9"/>
      <c r="E24" s="3"/>
      <c r="F24" s="3"/>
      <c r="G24" s="3"/>
      <c r="H24" s="28" t="s">
        <v>501</v>
      </c>
      <c r="I24" s="28"/>
      <c r="J24" s="28"/>
      <c r="K24" s="10"/>
      <c r="L24" s="11"/>
      <c r="M24" s="10"/>
      <c r="N24" s="10"/>
      <c r="O24" s="10"/>
      <c r="P24" s="10"/>
      <c r="Q24" s="10"/>
      <c r="R24" s="10"/>
      <c r="S24" s="11"/>
    </row>
    <row r="25" spans="1:19" ht="15" customHeight="1">
      <c r="A25" s="3"/>
      <c r="B25" s="8" t="s">
        <v>10</v>
      </c>
      <c r="C25" s="9"/>
      <c r="D25" s="9"/>
      <c r="E25" s="9"/>
      <c r="F25" s="3"/>
      <c r="G25" s="3"/>
      <c r="H25" s="28" t="s">
        <v>487</v>
      </c>
      <c r="I25" s="28"/>
      <c r="J25" s="28"/>
      <c r="K25" s="10"/>
      <c r="L25" s="11"/>
      <c r="M25" s="10"/>
      <c r="N25" s="10"/>
      <c r="O25" s="10"/>
      <c r="P25" s="10"/>
      <c r="Q25" s="10"/>
      <c r="R25" s="10"/>
      <c r="S25" s="11"/>
    </row>
    <row r="26" spans="1:19">
      <c r="A26" s="31" t="s">
        <v>54</v>
      </c>
      <c r="B26" s="32" t="s">
        <v>9</v>
      </c>
      <c r="C26" s="33"/>
      <c r="D26" s="34"/>
      <c r="E26" s="33"/>
      <c r="F26" s="3"/>
      <c r="G26" s="3"/>
      <c r="H26" s="28" t="s">
        <v>502</v>
      </c>
      <c r="I26" s="28"/>
      <c r="J26" s="28"/>
      <c r="K26" s="10"/>
      <c r="L26" s="11"/>
      <c r="M26" s="10"/>
      <c r="N26" s="10"/>
      <c r="O26" s="10"/>
      <c r="P26" s="10"/>
      <c r="Q26" s="10"/>
      <c r="R26" s="10"/>
      <c r="S26" s="11"/>
    </row>
    <row r="27" spans="1:19">
      <c r="A27" s="3" t="s">
        <v>24</v>
      </c>
      <c r="B27" s="3" t="s">
        <v>13</v>
      </c>
      <c r="C27" s="24"/>
      <c r="D27" s="16"/>
      <c r="E27" s="24"/>
      <c r="F27" s="3"/>
      <c r="G27" s="3"/>
      <c r="H27" s="28" t="s">
        <v>503</v>
      </c>
      <c r="I27" s="28"/>
      <c r="J27" s="28"/>
      <c r="K27" s="10"/>
      <c r="L27" s="11"/>
      <c r="M27" s="10"/>
      <c r="N27" s="10"/>
      <c r="O27" s="10"/>
      <c r="P27" s="10"/>
      <c r="Q27" s="10"/>
      <c r="R27" s="10"/>
      <c r="S27" s="11"/>
    </row>
    <row r="28" spans="1:19">
      <c r="A28" s="3"/>
      <c r="B28" s="3" t="s">
        <v>15</v>
      </c>
      <c r="C28" s="24"/>
      <c r="D28" s="16"/>
      <c r="E28" s="24"/>
      <c r="F28" s="3"/>
      <c r="G28" s="3"/>
      <c r="H28" s="28" t="s">
        <v>503</v>
      </c>
      <c r="I28" s="28"/>
      <c r="J28" s="28"/>
      <c r="K28" s="10"/>
      <c r="L28" s="11"/>
      <c r="M28" s="10"/>
      <c r="N28" s="10"/>
      <c r="O28" s="10"/>
      <c r="P28" s="10"/>
      <c r="Q28" s="10"/>
      <c r="R28" s="10"/>
      <c r="S28" s="11"/>
    </row>
    <row r="29" spans="1:19">
      <c r="A29" s="3" t="s">
        <v>30</v>
      </c>
      <c r="B29" s="3" t="s">
        <v>13</v>
      </c>
      <c r="C29" s="24"/>
      <c r="D29" s="16"/>
      <c r="E29" s="24"/>
      <c r="F29" s="3"/>
      <c r="G29" s="3"/>
      <c r="H29" s="28" t="s">
        <v>504</v>
      </c>
      <c r="I29" s="28"/>
      <c r="J29" s="28"/>
      <c r="K29" s="10"/>
      <c r="L29" s="11"/>
      <c r="M29" s="10"/>
      <c r="N29" s="10"/>
      <c r="O29" s="10"/>
      <c r="P29" s="10"/>
      <c r="Q29" s="10"/>
      <c r="R29" s="10"/>
      <c r="S29" s="11"/>
    </row>
    <row r="30" spans="1:19">
      <c r="A30" s="3"/>
      <c r="B30" s="3" t="s">
        <v>15</v>
      </c>
      <c r="C30" s="24"/>
      <c r="D30" s="16"/>
      <c r="E30" s="24"/>
      <c r="F30" s="3"/>
      <c r="G30" s="3"/>
      <c r="H30" s="28" t="s">
        <v>504</v>
      </c>
      <c r="I30" s="28"/>
      <c r="J30" s="28"/>
      <c r="K30" s="10"/>
      <c r="L30" s="11"/>
      <c r="M30" s="10"/>
      <c r="N30" s="10"/>
      <c r="O30" s="10"/>
      <c r="P30" s="10"/>
      <c r="Q30" s="10"/>
      <c r="R30" s="10"/>
      <c r="S30" s="11"/>
    </row>
    <row r="31" spans="1:19">
      <c r="A31" s="3" t="s">
        <v>34</v>
      </c>
      <c r="B31" s="3" t="s">
        <v>13</v>
      </c>
      <c r="C31" s="24"/>
      <c r="D31" s="16"/>
      <c r="E31" s="24"/>
      <c r="F31" s="3"/>
      <c r="G31" s="3"/>
      <c r="H31" s="28" t="s">
        <v>505</v>
      </c>
      <c r="I31" s="28"/>
      <c r="J31" s="28"/>
      <c r="K31" s="10"/>
      <c r="L31" s="11"/>
      <c r="M31" s="10"/>
      <c r="N31" s="10"/>
      <c r="O31" s="10"/>
      <c r="P31" s="10"/>
      <c r="Q31" s="10"/>
      <c r="R31" s="10"/>
      <c r="S31" s="11"/>
    </row>
    <row r="32" spans="1:19">
      <c r="A32" s="3"/>
      <c r="B32" s="3" t="s">
        <v>15</v>
      </c>
      <c r="C32" s="24"/>
      <c r="D32" s="17"/>
      <c r="E32" s="24"/>
      <c r="F32" s="3"/>
      <c r="G32" s="3"/>
      <c r="H32" s="3" t="s">
        <v>505</v>
      </c>
      <c r="I32" s="3"/>
      <c r="J32" s="3"/>
    </row>
    <row r="33" spans="1:20">
      <c r="A33" s="3" t="s">
        <v>40</v>
      </c>
      <c r="B33" s="3" t="s">
        <v>13</v>
      </c>
      <c r="C33" s="24"/>
      <c r="D33" s="16"/>
      <c r="E33" s="24"/>
      <c r="F33" s="3"/>
      <c r="G33" s="3"/>
      <c r="H33" s="3" t="s">
        <v>506</v>
      </c>
      <c r="I33" s="3"/>
      <c r="J33" s="3"/>
    </row>
    <row r="34" spans="1:20">
      <c r="A34" s="3"/>
      <c r="B34" s="3" t="s">
        <v>15</v>
      </c>
      <c r="C34" s="24"/>
      <c r="D34" s="16"/>
      <c r="E34" s="25"/>
      <c r="F34" s="3"/>
      <c r="G34" s="3"/>
      <c r="H34" s="3" t="s">
        <v>506</v>
      </c>
      <c r="I34" s="28"/>
      <c r="J34" s="28"/>
      <c r="K34" s="10"/>
      <c r="L34" s="10"/>
      <c r="M34" s="11"/>
      <c r="N34" s="10"/>
      <c r="O34" s="10"/>
      <c r="P34" s="10"/>
      <c r="Q34" s="10"/>
      <c r="R34" s="10"/>
      <c r="S34" s="10"/>
      <c r="T34" s="11"/>
    </row>
    <row r="35" spans="1:20">
      <c r="A35" s="5" t="s">
        <v>77</v>
      </c>
      <c r="B35" s="5" t="s">
        <v>12</v>
      </c>
      <c r="C35" s="26"/>
      <c r="D35" s="30"/>
      <c r="E35" s="30"/>
      <c r="F35" s="2"/>
      <c r="G35" s="2"/>
      <c r="H35" s="2"/>
      <c r="I35" s="2"/>
      <c r="J35" s="2"/>
    </row>
    <row r="36" spans="1:20">
      <c r="A36" s="3"/>
      <c r="B36" s="47" t="s">
        <v>13</v>
      </c>
      <c r="C36" s="24"/>
      <c r="D36" s="18"/>
      <c r="E36" s="18"/>
      <c r="F36" s="3"/>
      <c r="G36" s="3"/>
      <c r="H36" s="3"/>
      <c r="I36" s="3"/>
      <c r="J36" s="3"/>
    </row>
    <row r="37" spans="1:20">
      <c r="A37" s="3"/>
      <c r="B37" s="47" t="s">
        <v>15</v>
      </c>
      <c r="C37" s="24"/>
      <c r="D37" s="18"/>
      <c r="E37" s="18"/>
      <c r="F37" s="3"/>
      <c r="G37" s="3"/>
      <c r="H37" s="3"/>
      <c r="I37" s="3"/>
      <c r="J37" s="3"/>
    </row>
    <row r="38" spans="1:20" ht="15" customHeight="1">
      <c r="A38" s="3"/>
      <c r="B38" s="46" t="s">
        <v>10</v>
      </c>
      <c r="C38" s="24"/>
      <c r="D38" s="19"/>
      <c r="E38" s="19"/>
      <c r="F38" s="9"/>
      <c r="G38" s="3"/>
      <c r="H38" s="3"/>
      <c r="I38" s="3"/>
      <c r="J38" s="3"/>
    </row>
    <row r="39" spans="1:20">
      <c r="A39" s="3" t="s">
        <v>79</v>
      </c>
      <c r="B39" s="46" t="s">
        <v>9</v>
      </c>
      <c r="C39" s="24"/>
      <c r="D39" s="37"/>
      <c r="E39" s="37"/>
      <c r="F39" s="3"/>
      <c r="G39" s="3"/>
      <c r="H39" s="3"/>
      <c r="I39" s="3"/>
      <c r="J39" s="3"/>
    </row>
    <row r="40" spans="1:20">
      <c r="A40" s="3" t="s">
        <v>24</v>
      </c>
      <c r="B40" s="46" t="s">
        <v>13</v>
      </c>
      <c r="C40" s="24"/>
      <c r="D40" s="37"/>
      <c r="E40" s="37"/>
      <c r="F40" s="3"/>
      <c r="G40" s="3"/>
      <c r="H40" s="3"/>
      <c r="I40" s="3"/>
      <c r="J40" s="3"/>
    </row>
    <row r="41" spans="1:20">
      <c r="A41" s="3"/>
      <c r="B41" s="46" t="s">
        <v>15</v>
      </c>
      <c r="C41" s="24"/>
      <c r="D41" s="37"/>
      <c r="E41" s="37"/>
      <c r="F41" s="3"/>
      <c r="G41" s="3"/>
      <c r="H41" s="3"/>
      <c r="I41" s="3"/>
      <c r="J41" s="3"/>
    </row>
    <row r="42" spans="1:20">
      <c r="A42" s="3" t="s">
        <v>80</v>
      </c>
      <c r="B42" s="46" t="s">
        <v>13</v>
      </c>
      <c r="C42" s="24"/>
      <c r="D42" s="37"/>
      <c r="E42" s="37"/>
      <c r="F42" s="3"/>
      <c r="G42" s="3"/>
      <c r="H42" s="3"/>
      <c r="I42" s="3"/>
      <c r="J42" s="3"/>
    </row>
    <row r="43" spans="1:20">
      <c r="A43" s="3"/>
      <c r="B43" s="46" t="s">
        <v>15</v>
      </c>
      <c r="C43" s="24"/>
      <c r="D43" s="24"/>
      <c r="E43" s="24"/>
      <c r="F43" s="3"/>
      <c r="G43" s="3"/>
      <c r="H43" s="3"/>
      <c r="I43" s="3"/>
      <c r="J43" s="3"/>
    </row>
    <row r="44" spans="1:20">
      <c r="A44" s="5" t="s">
        <v>82</v>
      </c>
      <c r="B44" s="5" t="s">
        <v>12</v>
      </c>
      <c r="C44" s="26"/>
      <c r="D44" s="30"/>
      <c r="E44" s="30"/>
      <c r="F44" s="2"/>
      <c r="G44" s="2"/>
      <c r="H44" s="2"/>
      <c r="I44" s="2"/>
      <c r="J44" s="2"/>
    </row>
    <row r="45" spans="1:20">
      <c r="A45" s="3"/>
      <c r="B45" s="47" t="s">
        <v>13</v>
      </c>
      <c r="C45" s="24"/>
      <c r="D45" s="18"/>
      <c r="E45" s="18"/>
      <c r="F45" s="3"/>
      <c r="G45" s="3"/>
      <c r="H45" s="3"/>
      <c r="I45" s="3"/>
      <c r="J45" s="3"/>
    </row>
    <row r="46" spans="1:20">
      <c r="A46" s="3"/>
      <c r="B46" s="47" t="s">
        <v>15</v>
      </c>
      <c r="C46" s="24"/>
      <c r="D46" s="18"/>
      <c r="E46" s="18"/>
      <c r="F46" s="3"/>
      <c r="G46" s="3"/>
      <c r="H46" s="3"/>
      <c r="I46" s="3"/>
      <c r="J46" s="3"/>
    </row>
    <row r="47" spans="1:20">
      <c r="A47" s="3"/>
      <c r="B47" s="46" t="s">
        <v>10</v>
      </c>
      <c r="C47" s="24"/>
      <c r="D47" s="19"/>
      <c r="E47" s="19"/>
      <c r="F47" s="9"/>
      <c r="G47" s="3"/>
      <c r="H47" s="3"/>
      <c r="I47" s="3"/>
      <c r="J47" s="3"/>
    </row>
    <row r="48" spans="1:20">
      <c r="A48" s="3" t="s">
        <v>84</v>
      </c>
      <c r="B48" s="46" t="s">
        <v>9</v>
      </c>
      <c r="C48" s="24"/>
      <c r="D48" s="37"/>
      <c r="E48" s="37"/>
      <c r="F48" s="3"/>
      <c r="G48" s="3"/>
      <c r="H48" s="3"/>
      <c r="I48" s="3"/>
      <c r="J48" s="3"/>
    </row>
    <row r="49" spans="1:10">
      <c r="A49" s="3" t="s">
        <v>85</v>
      </c>
      <c r="B49" s="46" t="s">
        <v>13</v>
      </c>
      <c r="C49" s="24"/>
      <c r="D49" s="37"/>
      <c r="E49" s="37"/>
      <c r="F49" s="3"/>
      <c r="G49" s="3"/>
      <c r="H49" s="3"/>
      <c r="I49" s="3"/>
      <c r="J49" s="3"/>
    </row>
    <row r="50" spans="1:10" ht="15.75" customHeight="1">
      <c r="A50" s="3"/>
      <c r="B50" s="46" t="s">
        <v>15</v>
      </c>
      <c r="C50" s="24"/>
      <c r="D50" s="37"/>
      <c r="E50" s="37"/>
      <c r="F50" s="25"/>
      <c r="G50" s="3"/>
      <c r="H50" s="3"/>
      <c r="I50" s="3"/>
      <c r="J50" s="3"/>
    </row>
    <row r="51" spans="1:10">
      <c r="A51" s="3" t="s">
        <v>87</v>
      </c>
      <c r="B51" s="46" t="s">
        <v>13</v>
      </c>
      <c r="C51" s="24"/>
      <c r="D51" s="37"/>
      <c r="E51" s="37"/>
      <c r="F51" s="3"/>
      <c r="G51" s="3"/>
      <c r="H51" s="3"/>
      <c r="I51" s="3"/>
      <c r="J51" s="3"/>
    </row>
    <row r="52" spans="1:10">
      <c r="A52" s="3"/>
      <c r="B52" s="46" t="s">
        <v>15</v>
      </c>
      <c r="C52" s="24"/>
      <c r="D52" s="24"/>
      <c r="E52" s="24"/>
      <c r="F52" s="25"/>
      <c r="G52" s="3"/>
      <c r="H52" s="3"/>
      <c r="I52" s="3"/>
      <c r="J52" s="3"/>
    </row>
    <row r="53" spans="1:10" ht="28">
      <c r="A53" s="8" t="s">
        <v>89</v>
      </c>
      <c r="B53" s="46" t="s">
        <v>13</v>
      </c>
      <c r="C53" s="24"/>
      <c r="D53" s="37"/>
      <c r="E53" s="37"/>
      <c r="F53" s="3"/>
      <c r="G53" s="3"/>
      <c r="H53" s="3"/>
      <c r="I53" s="3"/>
      <c r="J53" s="3"/>
    </row>
    <row r="54" spans="1:10">
      <c r="A54" s="3"/>
      <c r="B54" s="46" t="s">
        <v>15</v>
      </c>
      <c r="C54" s="24"/>
      <c r="D54" s="37"/>
      <c r="E54" s="37"/>
      <c r="F54" s="25"/>
      <c r="G54" s="3"/>
      <c r="H54" s="3"/>
      <c r="I54" s="3"/>
      <c r="J54" s="3"/>
    </row>
    <row r="55" spans="1:10">
      <c r="A55" s="5" t="s">
        <v>91</v>
      </c>
      <c r="B55" s="5" t="s">
        <v>12</v>
      </c>
      <c r="C55" s="26"/>
      <c r="D55" s="30"/>
      <c r="E55" s="30"/>
      <c r="F55" s="2"/>
      <c r="G55" s="2"/>
      <c r="H55" s="2"/>
      <c r="I55" s="2"/>
      <c r="J55" s="2"/>
    </row>
    <row r="56" spans="1:10">
      <c r="A56" s="3"/>
      <c r="B56" s="47" t="s">
        <v>13</v>
      </c>
      <c r="C56" s="24"/>
      <c r="D56" s="18"/>
      <c r="E56" s="18"/>
      <c r="F56" s="3"/>
      <c r="G56" s="3"/>
      <c r="H56" s="3"/>
      <c r="I56" s="3"/>
      <c r="J56" s="3"/>
    </row>
    <row r="57" spans="1:10">
      <c r="A57" s="3"/>
      <c r="B57" s="47" t="s">
        <v>15</v>
      </c>
      <c r="C57" s="24"/>
      <c r="D57" s="18"/>
      <c r="E57" s="18"/>
      <c r="F57" s="3"/>
      <c r="G57" s="3"/>
      <c r="H57" s="3"/>
      <c r="I57" s="3"/>
      <c r="J57" s="3"/>
    </row>
    <row r="58" spans="1:10">
      <c r="A58" s="3"/>
      <c r="B58" s="46" t="s">
        <v>10</v>
      </c>
      <c r="C58" s="24"/>
      <c r="D58" s="19"/>
      <c r="E58" s="19"/>
      <c r="F58" s="9"/>
      <c r="G58" s="3"/>
      <c r="H58" s="3"/>
      <c r="I58" s="3"/>
      <c r="J58" s="3"/>
    </row>
    <row r="59" spans="1:10">
      <c r="A59" s="3" t="s">
        <v>93</v>
      </c>
      <c r="B59" s="46" t="s">
        <v>9</v>
      </c>
      <c r="C59" s="24"/>
      <c r="D59" s="37"/>
      <c r="E59" s="37"/>
      <c r="F59" s="3"/>
      <c r="G59" s="3"/>
      <c r="H59" s="3"/>
      <c r="I59" s="3"/>
      <c r="J59" s="3"/>
    </row>
    <row r="60" spans="1:10" ht="28">
      <c r="A60" s="8" t="s">
        <v>427</v>
      </c>
      <c r="B60" s="46" t="s">
        <v>13</v>
      </c>
      <c r="C60" s="24"/>
      <c r="D60" s="37"/>
      <c r="E60" s="37"/>
      <c r="F60" s="3"/>
      <c r="G60" s="3"/>
      <c r="H60" s="3"/>
      <c r="I60" s="3"/>
      <c r="J60" s="3"/>
    </row>
    <row r="61" spans="1:10" ht="15.75" customHeight="1">
      <c r="A61" s="3"/>
      <c r="B61" s="46" t="s">
        <v>15</v>
      </c>
      <c r="C61" s="24"/>
      <c r="D61" s="37"/>
      <c r="E61" s="37"/>
      <c r="F61" s="25"/>
      <c r="G61" s="3"/>
      <c r="H61" s="3"/>
      <c r="I61" s="3"/>
      <c r="J61" s="3"/>
    </row>
    <row r="62" spans="1:10">
      <c r="A62" s="3" t="s">
        <v>96</v>
      </c>
      <c r="B62" s="46" t="s">
        <v>13</v>
      </c>
      <c r="C62" s="24"/>
      <c r="D62" s="37"/>
      <c r="E62" s="37"/>
      <c r="F62" s="3"/>
      <c r="G62" s="3"/>
      <c r="H62" s="3"/>
      <c r="I62" s="3"/>
      <c r="J62" s="3"/>
    </row>
    <row r="63" spans="1:10">
      <c r="A63" s="3"/>
      <c r="B63" s="46" t="s">
        <v>15</v>
      </c>
      <c r="C63" s="24"/>
      <c r="D63" s="24"/>
      <c r="E63" s="24"/>
      <c r="F63" s="25"/>
      <c r="G63" s="3"/>
      <c r="H63" s="3"/>
      <c r="I63" s="3"/>
      <c r="J63" s="3"/>
    </row>
    <row r="64" spans="1:10">
      <c r="A64" s="3" t="s">
        <v>98</v>
      </c>
      <c r="B64" s="46" t="s">
        <v>13</v>
      </c>
      <c r="C64" s="24"/>
      <c r="D64" s="37"/>
      <c r="E64" s="37"/>
      <c r="F64" s="3"/>
      <c r="G64" s="3"/>
      <c r="H64" s="3"/>
      <c r="I64" s="3"/>
      <c r="J64" s="3"/>
    </row>
    <row r="65" spans="1:11">
      <c r="A65" s="3"/>
      <c r="B65" s="46" t="s">
        <v>15</v>
      </c>
      <c r="C65" s="24"/>
      <c r="D65" s="37"/>
      <c r="E65" s="37"/>
      <c r="F65" s="25"/>
      <c r="G65" s="3"/>
      <c r="H65" s="3"/>
      <c r="I65" s="3"/>
      <c r="J65" s="3"/>
    </row>
    <row r="66" spans="1:11">
      <c r="A66" s="5" t="s">
        <v>101</v>
      </c>
      <c r="B66" s="5" t="s">
        <v>12</v>
      </c>
      <c r="C66" s="26"/>
      <c r="D66" s="30"/>
      <c r="E66" s="30"/>
      <c r="F66" s="2"/>
      <c r="G66" s="2"/>
      <c r="H66" s="2"/>
      <c r="I66" s="2"/>
      <c r="J66" s="2"/>
    </row>
    <row r="67" spans="1:11">
      <c r="A67" s="3"/>
      <c r="B67" s="47" t="s">
        <v>13</v>
      </c>
      <c r="C67" s="24"/>
      <c r="D67" s="18"/>
      <c r="E67" s="18"/>
      <c r="F67" s="3"/>
      <c r="G67" s="3"/>
      <c r="H67" s="3"/>
      <c r="I67" s="3"/>
      <c r="J67" s="3"/>
    </row>
    <row r="68" spans="1:11">
      <c r="A68" s="3"/>
      <c r="B68" s="47" t="s">
        <v>15</v>
      </c>
      <c r="C68" s="24"/>
      <c r="D68" s="18"/>
      <c r="E68" s="18"/>
      <c r="F68" s="3"/>
      <c r="G68" s="3"/>
      <c r="H68" s="3"/>
      <c r="I68" s="3"/>
      <c r="J68" s="3"/>
    </row>
    <row r="69" spans="1:11">
      <c r="A69" s="3"/>
      <c r="B69" s="46" t="s">
        <v>10</v>
      </c>
      <c r="C69" s="24"/>
      <c r="D69" s="19"/>
      <c r="E69" s="19"/>
      <c r="F69" s="9"/>
      <c r="G69" s="3"/>
      <c r="H69" s="3"/>
      <c r="I69" s="3"/>
      <c r="J69" s="3"/>
    </row>
    <row r="70" spans="1:11">
      <c r="A70" s="3" t="s">
        <v>104</v>
      </c>
      <c r="B70" s="46" t="s">
        <v>9</v>
      </c>
      <c r="C70" s="24"/>
      <c r="D70" s="37"/>
      <c r="E70" s="37"/>
      <c r="F70" s="25"/>
      <c r="G70" s="3"/>
      <c r="H70" s="3"/>
      <c r="I70" s="3"/>
      <c r="J70" s="3"/>
    </row>
    <row r="71" spans="1:11">
      <c r="A71" s="3" t="s">
        <v>105</v>
      </c>
      <c r="B71" s="46" t="s">
        <v>13</v>
      </c>
      <c r="C71" s="24"/>
      <c r="D71" s="37"/>
      <c r="E71" s="37"/>
      <c r="F71" s="25"/>
      <c r="G71" s="3"/>
      <c r="H71" s="3"/>
      <c r="I71" s="3"/>
      <c r="J71" s="3"/>
    </row>
    <row r="72" spans="1:11" ht="15.75" customHeight="1">
      <c r="A72" s="3"/>
      <c r="B72" s="46" t="s">
        <v>15</v>
      </c>
      <c r="C72" s="24"/>
      <c r="D72" s="37"/>
      <c r="E72" s="37"/>
      <c r="F72" s="25"/>
      <c r="G72" s="3"/>
      <c r="H72" s="3"/>
      <c r="I72" s="3"/>
      <c r="J72" s="3"/>
    </row>
    <row r="73" spans="1:11">
      <c r="A73" s="3" t="s">
        <v>107</v>
      </c>
      <c r="B73" s="46" t="s">
        <v>13</v>
      </c>
      <c r="C73" s="24"/>
      <c r="D73" s="37"/>
      <c r="E73" s="37"/>
      <c r="F73" s="25"/>
      <c r="G73" s="3"/>
      <c r="H73" s="3"/>
      <c r="I73" s="3"/>
      <c r="J73" s="3"/>
    </row>
    <row r="74" spans="1:11">
      <c r="A74" s="3"/>
      <c r="B74" s="46" t="s">
        <v>15</v>
      </c>
      <c r="C74" s="24"/>
      <c r="D74" s="24"/>
      <c r="E74" s="24"/>
      <c r="F74" s="25"/>
      <c r="G74" s="3"/>
      <c r="H74" s="3"/>
      <c r="I74" s="3"/>
      <c r="J74" s="3"/>
    </row>
    <row r="75" spans="1:11">
      <c r="A75" s="3" t="s">
        <v>109</v>
      </c>
      <c r="B75" s="46" t="s">
        <v>13</v>
      </c>
      <c r="C75" s="24"/>
      <c r="D75" s="37"/>
      <c r="E75" s="37"/>
      <c r="F75" s="25"/>
      <c r="G75" s="3"/>
      <c r="H75" s="3"/>
      <c r="I75" s="3"/>
      <c r="J75" s="3"/>
    </row>
    <row r="76" spans="1:11">
      <c r="A76" s="3"/>
      <c r="B76" s="46" t="s">
        <v>15</v>
      </c>
      <c r="C76" s="24"/>
      <c r="D76" s="24"/>
      <c r="E76" s="24"/>
      <c r="F76" s="25"/>
      <c r="G76" s="3"/>
      <c r="H76" s="3"/>
      <c r="I76" s="3"/>
      <c r="J76" s="3"/>
    </row>
    <row r="77" spans="1:11">
      <c r="A77" s="4"/>
      <c r="B77" s="4"/>
      <c r="C77" s="35"/>
      <c r="D77" s="35"/>
      <c r="E77" s="35"/>
    </row>
    <row r="78" spans="1:11">
      <c r="A78" s="4"/>
      <c r="B78" s="4"/>
      <c r="C78" s="35"/>
      <c r="D78" s="35"/>
      <c r="E78" s="35"/>
    </row>
    <row r="79" spans="1:11">
      <c r="A79" s="6"/>
    </row>
    <row r="80" spans="1:11" ht="30">
      <c r="A80" s="27" t="s">
        <v>428</v>
      </c>
      <c r="B80" s="27"/>
      <c r="C80" s="95" t="s">
        <v>429</v>
      </c>
      <c r="D80" s="95" t="s">
        <v>430</v>
      </c>
      <c r="E80" s="95" t="s">
        <v>431</v>
      </c>
      <c r="F80" s="95" t="s">
        <v>432</v>
      </c>
      <c r="G80" s="60" t="s">
        <v>433</v>
      </c>
      <c r="H80" s="155" t="s">
        <v>434</v>
      </c>
      <c r="I80" s="156"/>
      <c r="J80" s="95" t="s">
        <v>521</v>
      </c>
      <c r="K80" s="95" t="s">
        <v>522</v>
      </c>
    </row>
    <row r="81" spans="1:20" ht="15">
      <c r="A81" s="27"/>
      <c r="B81" s="27"/>
      <c r="C81" s="95"/>
      <c r="D81" s="95"/>
      <c r="E81" s="95"/>
      <c r="F81" s="95"/>
      <c r="G81" s="60"/>
      <c r="H81" s="60" t="s">
        <v>435</v>
      </c>
      <c r="I81" s="27" t="s">
        <v>436</v>
      </c>
      <c r="J81" s="95"/>
      <c r="K81" s="95"/>
    </row>
    <row r="82" spans="1:20" ht="15">
      <c r="A82" s="92" t="s">
        <v>8</v>
      </c>
      <c r="B82" s="89" t="s">
        <v>9</v>
      </c>
      <c r="C82" s="93">
        <v>2</v>
      </c>
      <c r="D82" s="93">
        <v>8</v>
      </c>
      <c r="E82" s="93">
        <v>3</v>
      </c>
      <c r="F82" s="89">
        <v>5</v>
      </c>
      <c r="G82" s="89">
        <v>0</v>
      </c>
      <c r="H82" s="89">
        <v>2</v>
      </c>
      <c r="I82" s="89">
        <v>1</v>
      </c>
      <c r="J82" s="89">
        <v>0</v>
      </c>
      <c r="K82" s="89">
        <v>14</v>
      </c>
    </row>
    <row r="83" spans="1:20" ht="15">
      <c r="A83" s="43"/>
      <c r="B83" s="8" t="s">
        <v>10</v>
      </c>
      <c r="C83" s="44">
        <v>1</v>
      </c>
      <c r="D83" s="44">
        <v>0.75</v>
      </c>
      <c r="E83" s="44">
        <v>0.66</v>
      </c>
      <c r="F83" s="3"/>
      <c r="G83" s="3"/>
      <c r="H83" s="9">
        <v>1</v>
      </c>
      <c r="I83" s="3"/>
      <c r="J83" s="3"/>
      <c r="K83" s="9">
        <v>0.64</v>
      </c>
    </row>
    <row r="84" spans="1:20">
      <c r="A84" s="89" t="s">
        <v>437</v>
      </c>
      <c r="B84" s="89" t="s">
        <v>12</v>
      </c>
      <c r="C84" s="89">
        <v>2</v>
      </c>
      <c r="D84" s="89">
        <v>8</v>
      </c>
      <c r="E84" s="89">
        <v>3</v>
      </c>
      <c r="F84" s="89">
        <v>4</v>
      </c>
      <c r="G84" s="89"/>
      <c r="H84" s="89">
        <v>2</v>
      </c>
      <c r="I84" s="89">
        <v>1</v>
      </c>
      <c r="J84" s="89"/>
      <c r="K84" s="89">
        <v>1</v>
      </c>
    </row>
    <row r="85" spans="1:20">
      <c r="A85" s="3"/>
      <c r="B85" s="3" t="s">
        <v>13</v>
      </c>
      <c r="C85" s="3">
        <v>163</v>
      </c>
      <c r="D85" s="3">
        <v>163</v>
      </c>
      <c r="E85" s="3">
        <v>157</v>
      </c>
      <c r="F85" s="3">
        <v>162</v>
      </c>
      <c r="G85" s="3"/>
      <c r="H85" s="3">
        <v>153</v>
      </c>
      <c r="I85" s="3">
        <v>162</v>
      </c>
      <c r="J85" s="3"/>
      <c r="K85" s="3">
        <v>154</v>
      </c>
    </row>
    <row r="86" spans="1:20">
      <c r="A86" s="3"/>
      <c r="B86" s="3" t="s">
        <v>15</v>
      </c>
      <c r="C86" s="3" t="s">
        <v>438</v>
      </c>
      <c r="D86" s="3" t="s">
        <v>439</v>
      </c>
      <c r="E86" s="3" t="s">
        <v>440</v>
      </c>
      <c r="F86" s="3" t="s">
        <v>441</v>
      </c>
      <c r="G86" s="3"/>
      <c r="H86" s="3" t="s">
        <v>442</v>
      </c>
      <c r="I86" s="3">
        <v>162</v>
      </c>
      <c r="J86" s="3"/>
      <c r="K86" s="3">
        <v>154</v>
      </c>
    </row>
    <row r="87" spans="1:20" ht="18" customHeight="1">
      <c r="A87" s="3"/>
      <c r="B87" s="8" t="s">
        <v>10</v>
      </c>
      <c r="C87" s="58">
        <v>1</v>
      </c>
      <c r="D87" s="9">
        <v>0.75</v>
      </c>
      <c r="E87" s="9">
        <v>0.66</v>
      </c>
      <c r="F87" s="9">
        <v>1</v>
      </c>
      <c r="G87" s="3"/>
      <c r="H87" s="9">
        <v>1</v>
      </c>
      <c r="I87" s="9">
        <v>1</v>
      </c>
      <c r="J87" s="3"/>
      <c r="K87" s="9">
        <v>0</v>
      </c>
    </row>
    <row r="88" spans="1:20">
      <c r="A88" s="31" t="s">
        <v>22</v>
      </c>
      <c r="B88" s="32" t="s">
        <v>9</v>
      </c>
      <c r="C88" s="33"/>
      <c r="D88" s="33">
        <v>2</v>
      </c>
      <c r="E88" s="33"/>
      <c r="F88" s="3">
        <v>2</v>
      </c>
      <c r="G88" s="3"/>
      <c r="H88" s="3">
        <v>1</v>
      </c>
      <c r="I88" s="3"/>
      <c r="J88" s="3"/>
      <c r="K88" s="3"/>
    </row>
    <row r="89" spans="1:20">
      <c r="A89" s="3" t="s">
        <v>443</v>
      </c>
      <c r="B89" s="3" t="s">
        <v>13</v>
      </c>
      <c r="C89" s="24"/>
      <c r="D89" s="24">
        <v>23</v>
      </c>
      <c r="E89" s="24"/>
      <c r="F89" s="56">
        <v>23</v>
      </c>
      <c r="G89" s="3"/>
      <c r="H89" s="3">
        <v>22</v>
      </c>
      <c r="I89" s="3"/>
      <c r="J89" s="3"/>
      <c r="K89" s="3"/>
    </row>
    <row r="90" spans="1:20">
      <c r="A90" s="3"/>
      <c r="B90" s="3" t="s">
        <v>15</v>
      </c>
      <c r="C90" s="24"/>
      <c r="D90" s="24" t="s">
        <v>444</v>
      </c>
      <c r="E90" s="24"/>
      <c r="F90" s="25" t="s">
        <v>445</v>
      </c>
      <c r="G90" s="3"/>
      <c r="H90" s="3">
        <v>22</v>
      </c>
      <c r="I90" s="28"/>
      <c r="J90" s="28"/>
      <c r="K90" s="28"/>
      <c r="L90" s="10"/>
      <c r="M90" s="11"/>
      <c r="N90" s="10"/>
      <c r="O90" s="10"/>
      <c r="P90" s="10"/>
      <c r="Q90" s="10"/>
      <c r="R90" s="10"/>
      <c r="S90" s="10"/>
      <c r="T90" s="11"/>
    </row>
    <row r="91" spans="1:20">
      <c r="A91" s="3" t="s">
        <v>446</v>
      </c>
      <c r="B91" s="3" t="s">
        <v>13</v>
      </c>
      <c r="C91" s="24"/>
      <c r="D91" s="24">
        <v>25</v>
      </c>
      <c r="E91" s="24"/>
      <c r="F91" s="56">
        <v>22</v>
      </c>
      <c r="G91" s="3"/>
      <c r="H91" s="3">
        <v>15</v>
      </c>
      <c r="I91" s="3"/>
      <c r="J91" s="3"/>
      <c r="K91" s="3"/>
    </row>
    <row r="92" spans="1:20">
      <c r="A92" s="3"/>
      <c r="B92" s="3" t="s">
        <v>15</v>
      </c>
      <c r="C92" s="24"/>
      <c r="D92" s="24" t="s">
        <v>447</v>
      </c>
      <c r="E92" s="24"/>
      <c r="F92" s="25" t="s">
        <v>249</v>
      </c>
      <c r="G92" s="3"/>
      <c r="H92" s="3">
        <v>15</v>
      </c>
      <c r="I92" s="3"/>
      <c r="J92" s="3"/>
      <c r="K92" s="3"/>
    </row>
    <row r="93" spans="1:20">
      <c r="A93" s="3" t="s">
        <v>448</v>
      </c>
      <c r="B93" s="3" t="s">
        <v>13</v>
      </c>
      <c r="C93" s="24"/>
      <c r="D93" s="24">
        <v>19</v>
      </c>
      <c r="E93" s="24"/>
      <c r="F93" s="56">
        <v>19</v>
      </c>
      <c r="G93" s="3"/>
      <c r="H93" s="3">
        <v>19</v>
      </c>
      <c r="I93" s="3"/>
      <c r="J93" s="3"/>
      <c r="K93" s="3"/>
    </row>
    <row r="94" spans="1:20">
      <c r="A94" s="3"/>
      <c r="B94" s="3" t="s">
        <v>15</v>
      </c>
      <c r="C94" s="24"/>
      <c r="D94" s="25" t="s">
        <v>183</v>
      </c>
      <c r="E94" s="24"/>
      <c r="F94" s="25" t="s">
        <v>255</v>
      </c>
      <c r="G94" s="3"/>
      <c r="H94" s="3">
        <v>19</v>
      </c>
      <c r="I94" s="3"/>
      <c r="J94" s="3"/>
      <c r="K94" s="3"/>
    </row>
    <row r="95" spans="1:20">
      <c r="A95" s="3" t="s">
        <v>449</v>
      </c>
      <c r="B95" s="3" t="s">
        <v>13</v>
      </c>
      <c r="C95" s="24"/>
      <c r="D95" s="24">
        <v>19</v>
      </c>
      <c r="E95" s="24"/>
      <c r="F95" s="56">
        <v>21</v>
      </c>
      <c r="G95" s="3"/>
      <c r="H95" s="3">
        <v>17</v>
      </c>
      <c r="I95" s="3"/>
      <c r="J95" s="3"/>
      <c r="K95" s="3"/>
    </row>
    <row r="96" spans="1:20">
      <c r="A96" s="3"/>
      <c r="B96" s="3" t="s">
        <v>15</v>
      </c>
      <c r="C96" s="24"/>
      <c r="D96" s="24" t="s">
        <v>450</v>
      </c>
      <c r="E96" s="24"/>
      <c r="F96" s="25" t="s">
        <v>119</v>
      </c>
      <c r="G96" s="3"/>
      <c r="H96" s="3">
        <v>17</v>
      </c>
      <c r="I96" s="3"/>
      <c r="J96" s="13"/>
      <c r="K96" s="13"/>
    </row>
    <row r="97" spans="1:20">
      <c r="A97" s="89" t="s">
        <v>46</v>
      </c>
      <c r="B97" s="89" t="s">
        <v>12</v>
      </c>
      <c r="C97" s="90"/>
      <c r="D97" s="91"/>
      <c r="E97" s="89"/>
      <c r="F97" s="89"/>
      <c r="G97" s="89"/>
      <c r="H97" s="90"/>
      <c r="I97" s="90"/>
      <c r="J97" s="89"/>
      <c r="K97" s="89">
        <v>1</v>
      </c>
      <c r="L97" s="11"/>
      <c r="M97" s="10"/>
      <c r="N97" s="10"/>
      <c r="O97" s="10"/>
      <c r="P97" s="10"/>
      <c r="Q97" s="10"/>
      <c r="R97" s="10"/>
      <c r="S97" s="11"/>
    </row>
    <row r="98" spans="1:20">
      <c r="A98" s="3"/>
      <c r="B98" s="3" t="s">
        <v>13</v>
      </c>
      <c r="C98" s="24"/>
      <c r="D98" s="9"/>
      <c r="E98" s="13"/>
      <c r="F98" s="3"/>
      <c r="G98" s="3"/>
      <c r="H98" s="28"/>
      <c r="I98" s="28"/>
      <c r="J98" s="28"/>
      <c r="K98" s="28">
        <v>195</v>
      </c>
      <c r="L98" s="11"/>
      <c r="M98" s="10"/>
      <c r="N98" s="10"/>
      <c r="O98" s="10"/>
      <c r="P98" s="10"/>
      <c r="Q98" s="10"/>
      <c r="R98" s="10"/>
      <c r="S98" s="11"/>
    </row>
    <row r="99" spans="1:20">
      <c r="A99" s="3"/>
      <c r="B99" s="3" t="s">
        <v>15</v>
      </c>
      <c r="C99" s="24"/>
      <c r="D99" s="9"/>
      <c r="E99" s="3"/>
      <c r="F99" s="3"/>
      <c r="G99" s="3"/>
      <c r="H99" s="28"/>
      <c r="I99" s="28"/>
      <c r="J99" s="28"/>
      <c r="K99" s="28">
        <v>195</v>
      </c>
      <c r="L99" s="11"/>
      <c r="M99" s="10"/>
      <c r="N99" s="10"/>
      <c r="O99" s="10"/>
      <c r="P99" s="10"/>
      <c r="Q99" s="10"/>
      <c r="R99" s="10"/>
      <c r="S99" s="11"/>
    </row>
    <row r="100" spans="1:20" ht="15" customHeight="1">
      <c r="A100" s="3"/>
      <c r="B100" s="8" t="s">
        <v>10</v>
      </c>
      <c r="C100" s="9"/>
      <c r="D100" s="9"/>
      <c r="E100" s="9"/>
      <c r="F100" s="3"/>
      <c r="G100" s="3"/>
      <c r="H100" s="28"/>
      <c r="I100" s="28"/>
      <c r="J100" s="28"/>
      <c r="K100" s="66">
        <v>1</v>
      </c>
      <c r="L100" s="11"/>
      <c r="M100" s="10"/>
      <c r="N100" s="10"/>
      <c r="O100" s="10"/>
      <c r="P100" s="10"/>
      <c r="Q100" s="10"/>
      <c r="R100" s="10"/>
      <c r="S100" s="11"/>
    </row>
    <row r="101" spans="1:20">
      <c r="A101" s="31" t="s">
        <v>54</v>
      </c>
      <c r="B101" s="32" t="s">
        <v>9</v>
      </c>
      <c r="C101" s="33"/>
      <c r="D101" s="33"/>
      <c r="E101" s="33"/>
      <c r="F101" s="3"/>
      <c r="G101" s="3"/>
      <c r="H101" s="28"/>
      <c r="I101" s="28"/>
      <c r="J101" s="28"/>
      <c r="K101" s="28">
        <v>1</v>
      </c>
      <c r="L101" s="11"/>
      <c r="M101" s="10"/>
      <c r="N101" s="10"/>
      <c r="O101" s="10"/>
      <c r="P101" s="10"/>
      <c r="Q101" s="10"/>
      <c r="R101" s="10"/>
      <c r="S101" s="11"/>
    </row>
    <row r="102" spans="1:20">
      <c r="A102" s="3" t="s">
        <v>24</v>
      </c>
      <c r="B102" s="3" t="s">
        <v>13</v>
      </c>
      <c r="C102" s="24"/>
      <c r="D102" s="24"/>
      <c r="E102" s="24"/>
      <c r="F102" s="3"/>
      <c r="G102" s="3"/>
      <c r="H102" s="28"/>
      <c r="I102" s="28"/>
      <c r="J102" s="28"/>
      <c r="K102" s="28">
        <v>36</v>
      </c>
      <c r="L102" s="11"/>
      <c r="M102" s="10"/>
      <c r="N102" s="10"/>
      <c r="O102" s="10"/>
      <c r="P102" s="10"/>
      <c r="Q102" s="10"/>
      <c r="R102" s="10"/>
      <c r="S102" s="11"/>
    </row>
    <row r="103" spans="1:20">
      <c r="A103" s="3"/>
      <c r="B103" s="3" t="s">
        <v>15</v>
      </c>
      <c r="C103" s="24"/>
      <c r="D103" s="24"/>
      <c r="E103" s="24"/>
      <c r="F103" s="3"/>
      <c r="G103" s="3"/>
      <c r="H103" s="28"/>
      <c r="I103" s="28"/>
      <c r="J103" s="28"/>
      <c r="K103" s="28">
        <v>36</v>
      </c>
      <c r="L103" s="11"/>
      <c r="M103" s="10"/>
      <c r="N103" s="10"/>
      <c r="O103" s="10"/>
      <c r="P103" s="10"/>
      <c r="Q103" s="10"/>
      <c r="R103" s="10"/>
      <c r="S103" s="11"/>
    </row>
    <row r="104" spans="1:20">
      <c r="A104" s="3" t="s">
        <v>30</v>
      </c>
      <c r="B104" s="3" t="s">
        <v>13</v>
      </c>
      <c r="C104" s="24"/>
      <c r="D104" s="24"/>
      <c r="E104" s="24"/>
      <c r="F104" s="3"/>
      <c r="G104" s="3"/>
      <c r="H104" s="28"/>
      <c r="I104" s="28"/>
      <c r="J104" s="28"/>
      <c r="K104" s="28">
        <v>31</v>
      </c>
      <c r="L104" s="11"/>
      <c r="M104" s="10"/>
      <c r="N104" s="10"/>
      <c r="O104" s="10"/>
      <c r="P104" s="10"/>
      <c r="Q104" s="10"/>
      <c r="R104" s="10"/>
      <c r="S104" s="11"/>
    </row>
    <row r="105" spans="1:20">
      <c r="A105" s="3"/>
      <c r="B105" s="3" t="s">
        <v>15</v>
      </c>
      <c r="C105" s="24"/>
      <c r="D105" s="24"/>
      <c r="E105" s="24"/>
      <c r="F105" s="3"/>
      <c r="G105" s="3"/>
      <c r="H105" s="28"/>
      <c r="I105" s="28"/>
      <c r="J105" s="28"/>
      <c r="K105" s="28">
        <v>31</v>
      </c>
      <c r="L105" s="11"/>
      <c r="M105" s="10"/>
      <c r="N105" s="10"/>
      <c r="O105" s="10"/>
      <c r="P105" s="10"/>
      <c r="Q105" s="10"/>
      <c r="R105" s="10"/>
      <c r="S105" s="11"/>
    </row>
    <row r="106" spans="1:20">
      <c r="A106" s="3" t="s">
        <v>34</v>
      </c>
      <c r="B106" s="3" t="s">
        <v>13</v>
      </c>
      <c r="C106" s="24"/>
      <c r="D106" s="24"/>
      <c r="E106" s="24"/>
      <c r="F106" s="3"/>
      <c r="G106" s="3"/>
      <c r="H106" s="28"/>
      <c r="I106" s="28"/>
      <c r="J106" s="28"/>
      <c r="K106" s="28">
        <v>17</v>
      </c>
      <c r="L106" s="11"/>
      <c r="M106" s="10"/>
      <c r="N106" s="10"/>
      <c r="O106" s="10"/>
      <c r="P106" s="10"/>
      <c r="Q106" s="10"/>
      <c r="R106" s="10"/>
      <c r="S106" s="11"/>
    </row>
    <row r="107" spans="1:20">
      <c r="A107" s="3"/>
      <c r="B107" s="3" t="s">
        <v>15</v>
      </c>
      <c r="C107" s="24"/>
      <c r="D107" s="25"/>
      <c r="E107" s="24"/>
      <c r="F107" s="3"/>
      <c r="G107" s="3"/>
      <c r="H107" s="3"/>
      <c r="I107" s="3"/>
      <c r="J107" s="3"/>
      <c r="K107" s="3">
        <v>17</v>
      </c>
    </row>
    <row r="108" spans="1:20">
      <c r="A108" s="3" t="s">
        <v>40</v>
      </c>
      <c r="B108" s="3" t="s">
        <v>13</v>
      </c>
      <c r="C108" s="24"/>
      <c r="D108" s="24"/>
      <c r="E108" s="24"/>
      <c r="F108" s="3"/>
      <c r="G108" s="3"/>
      <c r="H108" s="3"/>
      <c r="I108" s="3"/>
      <c r="J108" s="3"/>
      <c r="K108" s="3">
        <v>19</v>
      </c>
    </row>
    <row r="109" spans="1:20">
      <c r="A109" s="3"/>
      <c r="B109" s="3" t="s">
        <v>15</v>
      </c>
      <c r="C109" s="24"/>
      <c r="D109" s="24"/>
      <c r="E109" s="25"/>
      <c r="F109" s="3"/>
      <c r="G109" s="3"/>
      <c r="H109" s="3"/>
      <c r="I109" s="28"/>
      <c r="J109" s="28"/>
      <c r="K109" s="28">
        <v>19</v>
      </c>
      <c r="L109" s="10"/>
      <c r="M109" s="11"/>
      <c r="N109" s="10"/>
      <c r="O109" s="10"/>
      <c r="P109" s="10"/>
      <c r="Q109" s="10"/>
      <c r="R109" s="10"/>
      <c r="S109" s="10"/>
      <c r="T109" s="11"/>
    </row>
    <row r="110" spans="1:20">
      <c r="A110" s="94" t="s">
        <v>77</v>
      </c>
      <c r="B110" s="94" t="s">
        <v>12</v>
      </c>
      <c r="C110" s="90"/>
      <c r="D110" s="89"/>
      <c r="E110" s="89"/>
      <c r="F110" s="89">
        <v>1</v>
      </c>
      <c r="G110" s="89"/>
      <c r="H110" s="89"/>
      <c r="I110" s="89"/>
      <c r="J110" s="89"/>
      <c r="K110" s="89">
        <v>3</v>
      </c>
    </row>
    <row r="111" spans="1:20">
      <c r="A111" s="3"/>
      <c r="B111" s="47" t="s">
        <v>13</v>
      </c>
      <c r="C111" s="24"/>
      <c r="D111" s="3"/>
      <c r="E111" s="3"/>
      <c r="F111" s="3">
        <v>176</v>
      </c>
      <c r="G111" s="3"/>
      <c r="H111" s="3"/>
      <c r="I111" s="3"/>
      <c r="J111" s="3"/>
      <c r="K111" s="3">
        <v>167</v>
      </c>
    </row>
    <row r="112" spans="1:20">
      <c r="A112" s="3"/>
      <c r="B112" s="47" t="s">
        <v>15</v>
      </c>
      <c r="C112" s="24"/>
      <c r="D112" s="3"/>
      <c r="E112" s="3"/>
      <c r="F112" s="3">
        <v>176</v>
      </c>
      <c r="G112" s="3"/>
      <c r="H112" s="3"/>
      <c r="I112" s="3"/>
      <c r="J112" s="3"/>
      <c r="K112" s="3" t="s">
        <v>600</v>
      </c>
    </row>
    <row r="113" spans="1:11">
      <c r="A113" s="3"/>
      <c r="B113" s="47" t="s">
        <v>157</v>
      </c>
      <c r="C113" s="24"/>
      <c r="D113" s="3"/>
      <c r="E113" s="3"/>
      <c r="F113" s="67">
        <f>49/80</f>
        <v>0.61250000000000004</v>
      </c>
      <c r="G113" s="3"/>
      <c r="H113" s="3"/>
      <c r="I113" s="3"/>
      <c r="J113" s="3"/>
      <c r="K113" s="9"/>
    </row>
    <row r="114" spans="1:11" ht="15" customHeight="1">
      <c r="A114" s="3"/>
      <c r="B114" s="46" t="s">
        <v>10</v>
      </c>
      <c r="C114" s="24"/>
      <c r="D114" s="9"/>
      <c r="E114" s="9"/>
      <c r="F114" s="9">
        <v>1</v>
      </c>
      <c r="G114" s="3"/>
      <c r="H114" s="3"/>
      <c r="I114" s="3"/>
      <c r="J114" s="3"/>
      <c r="K114" s="9">
        <v>0.67</v>
      </c>
    </row>
    <row r="115" spans="1:11">
      <c r="A115" s="3" t="s">
        <v>79</v>
      </c>
      <c r="B115" s="46" t="s">
        <v>12</v>
      </c>
      <c r="C115" s="24"/>
      <c r="D115" s="24"/>
      <c r="E115" s="24"/>
      <c r="F115" s="3">
        <v>1</v>
      </c>
      <c r="G115" s="3"/>
      <c r="H115" s="3"/>
      <c r="I115" s="3"/>
      <c r="J115" s="3"/>
      <c r="K115" s="3">
        <v>3</v>
      </c>
    </row>
    <row r="116" spans="1:11">
      <c r="A116" s="3" t="s">
        <v>24</v>
      </c>
      <c r="B116" s="46" t="s">
        <v>13</v>
      </c>
      <c r="C116" s="24"/>
      <c r="D116" s="24"/>
      <c r="E116" s="24"/>
      <c r="F116" s="3">
        <v>25</v>
      </c>
      <c r="G116" s="3"/>
      <c r="H116" s="3"/>
      <c r="I116" s="3"/>
      <c r="J116" s="3"/>
      <c r="K116" s="3">
        <v>23</v>
      </c>
    </row>
    <row r="117" spans="1:11">
      <c r="A117" s="3"/>
      <c r="B117" s="46" t="s">
        <v>15</v>
      </c>
      <c r="C117" s="24"/>
      <c r="D117" s="24"/>
      <c r="E117" s="24"/>
      <c r="F117" s="3">
        <v>25</v>
      </c>
      <c r="G117" s="3"/>
      <c r="H117" s="3"/>
      <c r="I117" s="3"/>
      <c r="J117" s="3"/>
      <c r="K117" s="3" t="s">
        <v>601</v>
      </c>
    </row>
    <row r="118" spans="1:11">
      <c r="A118" s="3"/>
      <c r="B118" s="46" t="s">
        <v>160</v>
      </c>
      <c r="C118" s="24"/>
      <c r="D118" s="24"/>
      <c r="E118" s="24"/>
      <c r="F118" s="67">
        <f>25/38</f>
        <v>0.65789473684210531</v>
      </c>
      <c r="G118" s="3"/>
      <c r="H118" s="3"/>
      <c r="I118" s="3"/>
      <c r="J118" s="3"/>
      <c r="K118" s="9">
        <v>0.73</v>
      </c>
    </row>
    <row r="119" spans="1:11">
      <c r="A119" s="3" t="s">
        <v>80</v>
      </c>
      <c r="B119" s="46" t="s">
        <v>13</v>
      </c>
      <c r="C119" s="24"/>
      <c r="D119" s="24"/>
      <c r="E119" s="24"/>
      <c r="F119" s="3">
        <v>24</v>
      </c>
      <c r="G119" s="3"/>
      <c r="H119" s="3"/>
      <c r="I119" s="3"/>
      <c r="J119" s="3"/>
      <c r="K119" s="3">
        <v>23</v>
      </c>
    </row>
    <row r="120" spans="1:11">
      <c r="A120" s="3"/>
      <c r="B120" s="46" t="s">
        <v>15</v>
      </c>
      <c r="C120" s="24"/>
      <c r="D120" s="24"/>
      <c r="E120" s="24"/>
      <c r="F120" s="3">
        <v>24</v>
      </c>
      <c r="G120" s="3"/>
      <c r="H120" s="3"/>
      <c r="I120" s="3"/>
      <c r="J120" s="3"/>
      <c r="K120" s="3" t="s">
        <v>445</v>
      </c>
    </row>
    <row r="121" spans="1:11">
      <c r="A121" s="3"/>
      <c r="B121" s="46" t="s">
        <v>164</v>
      </c>
      <c r="C121" s="24"/>
      <c r="D121" s="24"/>
      <c r="E121" s="24"/>
      <c r="F121" s="67">
        <f>24/42</f>
        <v>0.5714285714285714</v>
      </c>
      <c r="G121" s="3"/>
      <c r="H121" s="3"/>
      <c r="I121" s="3"/>
      <c r="J121" s="13"/>
      <c r="K121" s="9">
        <v>0.69</v>
      </c>
    </row>
    <row r="122" spans="1:11">
      <c r="A122" s="94" t="s">
        <v>82</v>
      </c>
      <c r="B122" s="94" t="s">
        <v>12</v>
      </c>
      <c r="C122" s="90"/>
      <c r="D122" s="89"/>
      <c r="E122" s="89"/>
      <c r="F122" s="89">
        <v>1</v>
      </c>
      <c r="G122" s="89"/>
      <c r="H122" s="89"/>
      <c r="I122" s="89"/>
      <c r="J122" s="89"/>
      <c r="K122" s="89">
        <v>3</v>
      </c>
    </row>
    <row r="123" spans="1:11">
      <c r="A123" s="3"/>
      <c r="B123" s="47" t="s">
        <v>13</v>
      </c>
      <c r="C123" s="24"/>
      <c r="D123" s="3"/>
      <c r="E123" s="3"/>
      <c r="F123" s="3">
        <v>185</v>
      </c>
      <c r="G123" s="3"/>
      <c r="H123" s="3"/>
      <c r="I123" s="3"/>
      <c r="J123" s="3"/>
      <c r="K123" s="3">
        <v>172</v>
      </c>
    </row>
    <row r="124" spans="1:11">
      <c r="A124" s="3"/>
      <c r="B124" s="47" t="s">
        <v>15</v>
      </c>
      <c r="C124" s="24"/>
      <c r="D124" s="3"/>
      <c r="E124" s="3"/>
      <c r="F124" s="3">
        <v>185</v>
      </c>
      <c r="G124" s="3"/>
      <c r="H124" s="3"/>
      <c r="I124" s="3"/>
      <c r="J124" s="3"/>
      <c r="K124" s="25" t="s">
        <v>50</v>
      </c>
    </row>
    <row r="125" spans="1:11">
      <c r="A125" s="3"/>
      <c r="B125" s="47" t="s">
        <v>168</v>
      </c>
      <c r="C125" s="24"/>
      <c r="D125" s="3"/>
      <c r="E125" s="3"/>
      <c r="F125" s="67">
        <f>33/50</f>
        <v>0.66</v>
      </c>
      <c r="G125" s="3"/>
      <c r="H125" s="3"/>
      <c r="I125" s="3"/>
      <c r="J125" s="3"/>
      <c r="K125" s="25"/>
    </row>
    <row r="126" spans="1:11">
      <c r="A126" s="3"/>
      <c r="B126" s="46" t="s">
        <v>10</v>
      </c>
      <c r="C126" s="24"/>
      <c r="D126" s="9"/>
      <c r="E126" s="9"/>
      <c r="F126" s="9">
        <v>1</v>
      </c>
      <c r="G126" s="3"/>
      <c r="H126" s="3"/>
      <c r="I126" s="3"/>
      <c r="J126" s="3"/>
      <c r="K126" s="25" t="s">
        <v>605</v>
      </c>
    </row>
    <row r="127" spans="1:11">
      <c r="A127" s="3" t="s">
        <v>84</v>
      </c>
      <c r="B127" s="46" t="s">
        <v>9</v>
      </c>
      <c r="C127" s="24"/>
      <c r="D127" s="24"/>
      <c r="E127" s="24"/>
      <c r="F127" s="3">
        <v>1</v>
      </c>
      <c r="G127" s="3"/>
      <c r="H127" s="3"/>
      <c r="I127" s="3"/>
      <c r="J127" s="3"/>
      <c r="K127" s="25">
        <v>3</v>
      </c>
    </row>
    <row r="128" spans="1:11">
      <c r="A128" s="3" t="s">
        <v>85</v>
      </c>
      <c r="B128" s="46" t="s">
        <v>13</v>
      </c>
      <c r="C128" s="24"/>
      <c r="D128" s="24"/>
      <c r="E128" s="24"/>
      <c r="F128" s="3">
        <v>15</v>
      </c>
      <c r="G128" s="3"/>
      <c r="H128" s="3"/>
      <c r="I128" s="3"/>
      <c r="J128" s="3"/>
      <c r="K128" s="25">
        <v>13</v>
      </c>
    </row>
    <row r="129" spans="1:11" ht="15.75" customHeight="1">
      <c r="A129" s="3"/>
      <c r="B129" s="46" t="s">
        <v>15</v>
      </c>
      <c r="C129" s="24"/>
      <c r="D129" s="24"/>
      <c r="E129" s="24"/>
      <c r="F129" s="56">
        <v>15</v>
      </c>
      <c r="G129" s="3"/>
      <c r="H129" s="3"/>
      <c r="I129" s="3"/>
      <c r="J129" s="3"/>
      <c r="K129" s="25" t="s">
        <v>606</v>
      </c>
    </row>
    <row r="130" spans="1:11" ht="15.75" customHeight="1">
      <c r="A130" s="3"/>
      <c r="B130" s="46" t="s">
        <v>171</v>
      </c>
      <c r="C130" s="24"/>
      <c r="D130" s="24"/>
      <c r="E130" s="24"/>
      <c r="F130" s="96">
        <f>15/20</f>
        <v>0.75</v>
      </c>
      <c r="G130" s="3"/>
      <c r="H130" s="3"/>
      <c r="I130" s="3"/>
      <c r="J130" s="3"/>
      <c r="K130" s="25" t="s">
        <v>604</v>
      </c>
    </row>
    <row r="131" spans="1:11">
      <c r="A131" s="3" t="s">
        <v>87</v>
      </c>
      <c r="B131" s="46" t="s">
        <v>13</v>
      </c>
      <c r="C131" s="24"/>
      <c r="D131" s="24"/>
      <c r="E131" s="24"/>
      <c r="F131" s="3">
        <v>9</v>
      </c>
      <c r="G131" s="3"/>
      <c r="H131" s="3"/>
      <c r="I131" s="3"/>
      <c r="J131" s="3"/>
      <c r="K131" s="25">
        <v>9</v>
      </c>
    </row>
    <row r="132" spans="1:11">
      <c r="A132" s="3"/>
      <c r="B132" s="46" t="s">
        <v>15</v>
      </c>
      <c r="C132" s="24"/>
      <c r="D132" s="24"/>
      <c r="E132" s="24"/>
      <c r="F132" s="56">
        <v>9</v>
      </c>
      <c r="G132" s="3"/>
      <c r="H132" s="3"/>
      <c r="I132" s="3"/>
      <c r="J132" s="3"/>
      <c r="K132" s="25" t="s">
        <v>173</v>
      </c>
    </row>
    <row r="133" spans="1:11">
      <c r="A133" s="3"/>
      <c r="B133" s="46" t="s">
        <v>175</v>
      </c>
      <c r="C133" s="24"/>
      <c r="D133" s="24"/>
      <c r="E133" s="24"/>
      <c r="F133" s="67">
        <f>9/15</f>
        <v>0.6</v>
      </c>
      <c r="G133" s="3"/>
      <c r="H133" s="3"/>
      <c r="I133" s="3"/>
      <c r="J133" s="3"/>
      <c r="K133" s="25" t="s">
        <v>607</v>
      </c>
    </row>
    <row r="134" spans="1:11" ht="28">
      <c r="A134" s="8" t="s">
        <v>89</v>
      </c>
      <c r="B134" s="46" t="s">
        <v>13</v>
      </c>
      <c r="C134" s="24"/>
      <c r="D134" s="24"/>
      <c r="E134" s="24"/>
      <c r="F134" s="3">
        <v>9</v>
      </c>
      <c r="G134" s="3"/>
      <c r="H134" s="3"/>
      <c r="I134" s="3"/>
      <c r="J134" s="3"/>
      <c r="K134" s="25">
        <v>9</v>
      </c>
    </row>
    <row r="135" spans="1:11">
      <c r="A135" s="3"/>
      <c r="B135" s="46" t="s">
        <v>15</v>
      </c>
      <c r="C135" s="24"/>
      <c r="D135" s="24"/>
      <c r="E135" s="24"/>
      <c r="F135" s="56">
        <v>9</v>
      </c>
      <c r="G135" s="3"/>
      <c r="H135" s="3"/>
      <c r="I135" s="3"/>
      <c r="J135" s="3"/>
      <c r="K135" s="25" t="s">
        <v>307</v>
      </c>
    </row>
    <row r="136" spans="1:11">
      <c r="A136" s="3"/>
      <c r="B136" s="46" t="s">
        <v>175</v>
      </c>
      <c r="C136" s="24"/>
      <c r="D136" s="24"/>
      <c r="E136" s="24"/>
      <c r="F136" s="67">
        <f>9/15</f>
        <v>0.6</v>
      </c>
      <c r="G136" s="3"/>
      <c r="H136" s="3"/>
      <c r="I136" s="3"/>
      <c r="J136" s="3"/>
      <c r="K136" s="25" t="s">
        <v>607</v>
      </c>
    </row>
    <row r="137" spans="1:11">
      <c r="A137" s="94" t="s">
        <v>91</v>
      </c>
      <c r="B137" s="94" t="s">
        <v>12</v>
      </c>
      <c r="C137" s="90"/>
      <c r="D137" s="89"/>
      <c r="E137" s="89"/>
      <c r="F137" s="89">
        <v>1</v>
      </c>
      <c r="G137" s="89"/>
      <c r="H137" s="89"/>
      <c r="I137" s="89"/>
      <c r="J137" s="89"/>
      <c r="K137" s="154">
        <v>3</v>
      </c>
    </row>
    <row r="138" spans="1:11">
      <c r="A138" s="3"/>
      <c r="B138" s="47" t="s">
        <v>13</v>
      </c>
      <c r="C138" s="24"/>
      <c r="D138" s="3"/>
      <c r="E138" s="3"/>
      <c r="F138" s="3">
        <v>183</v>
      </c>
      <c r="G138" s="3"/>
      <c r="H138" s="3"/>
      <c r="I138" s="3"/>
      <c r="J138" s="3"/>
      <c r="K138" s="25">
        <v>160</v>
      </c>
    </row>
    <row r="139" spans="1:11">
      <c r="A139" s="3"/>
      <c r="B139" s="47" t="s">
        <v>15</v>
      </c>
      <c r="C139" s="24"/>
      <c r="D139" s="3"/>
      <c r="E139" s="3"/>
      <c r="F139" s="3">
        <v>183</v>
      </c>
      <c r="G139" s="3"/>
      <c r="H139" s="3"/>
      <c r="I139" s="3"/>
      <c r="J139" s="3"/>
      <c r="K139" s="25" t="s">
        <v>602</v>
      </c>
    </row>
    <row r="140" spans="1:11">
      <c r="A140" s="3"/>
      <c r="B140" s="47" t="s">
        <v>181</v>
      </c>
      <c r="C140" s="24"/>
      <c r="D140" s="3"/>
      <c r="E140" s="3"/>
      <c r="F140" s="67">
        <f>43/55</f>
        <v>0.78181818181818186</v>
      </c>
      <c r="G140" s="3"/>
      <c r="H140" s="3"/>
      <c r="I140" s="3"/>
      <c r="J140" s="3"/>
      <c r="K140" s="25"/>
    </row>
    <row r="141" spans="1:11">
      <c r="A141" s="3"/>
      <c r="B141" s="46" t="s">
        <v>10</v>
      </c>
      <c r="C141" s="24"/>
      <c r="D141" s="9"/>
      <c r="E141" s="9"/>
      <c r="F141" s="9">
        <v>1</v>
      </c>
      <c r="G141" s="3"/>
      <c r="H141" s="3"/>
      <c r="I141" s="3"/>
      <c r="J141" s="3"/>
      <c r="K141" s="25" t="s">
        <v>605</v>
      </c>
    </row>
    <row r="142" spans="1:11">
      <c r="A142" s="3" t="s">
        <v>93</v>
      </c>
      <c r="B142" s="46" t="s">
        <v>12</v>
      </c>
      <c r="C142" s="24"/>
      <c r="D142" s="24"/>
      <c r="E142" s="24"/>
      <c r="F142" s="3">
        <v>1</v>
      </c>
      <c r="G142" s="3"/>
      <c r="H142" s="3"/>
      <c r="I142" s="3"/>
      <c r="J142" s="3"/>
      <c r="K142" s="25">
        <v>3</v>
      </c>
    </row>
    <row r="143" spans="1:11" ht="28">
      <c r="A143" s="8" t="s">
        <v>94</v>
      </c>
      <c r="B143" s="46" t="s">
        <v>13</v>
      </c>
      <c r="C143" s="24"/>
      <c r="D143" s="24"/>
      <c r="E143" s="24"/>
      <c r="F143" s="3">
        <v>20</v>
      </c>
      <c r="G143" s="3"/>
      <c r="H143" s="3"/>
      <c r="I143" s="3"/>
      <c r="J143" s="3"/>
      <c r="K143" s="25">
        <v>15</v>
      </c>
    </row>
    <row r="144" spans="1:11" ht="15.75" customHeight="1">
      <c r="A144" s="3"/>
      <c r="B144" s="46" t="s">
        <v>15</v>
      </c>
      <c r="C144" s="24"/>
      <c r="D144" s="24"/>
      <c r="E144" s="24"/>
      <c r="F144" s="56">
        <v>20</v>
      </c>
      <c r="G144" s="3"/>
      <c r="H144" s="3"/>
      <c r="I144" s="3"/>
      <c r="J144" s="3"/>
      <c r="K144" s="25" t="s">
        <v>603</v>
      </c>
    </row>
    <row r="145" spans="1:11" ht="15.75" customHeight="1">
      <c r="A145" s="3"/>
      <c r="B145" s="46" t="s">
        <v>184</v>
      </c>
      <c r="C145" s="24"/>
      <c r="D145" s="24"/>
      <c r="E145" s="24"/>
      <c r="F145" s="67">
        <f>20/25</f>
        <v>0.8</v>
      </c>
      <c r="G145" s="3"/>
      <c r="H145" s="3"/>
      <c r="I145" s="3"/>
      <c r="J145" s="3"/>
      <c r="K145" s="25" t="s">
        <v>590</v>
      </c>
    </row>
    <row r="146" spans="1:11">
      <c r="A146" s="3" t="s">
        <v>96</v>
      </c>
      <c r="B146" s="46" t="s">
        <v>13</v>
      </c>
      <c r="C146" s="24"/>
      <c r="D146" s="24"/>
      <c r="E146" s="24"/>
      <c r="F146" s="3">
        <v>14</v>
      </c>
      <c r="G146" s="3"/>
      <c r="H146" s="3"/>
      <c r="I146" s="3"/>
      <c r="J146" s="3"/>
      <c r="K146" s="25">
        <v>8</v>
      </c>
    </row>
    <row r="147" spans="1:11">
      <c r="A147" s="3"/>
      <c r="B147" s="46" t="s">
        <v>15</v>
      </c>
      <c r="C147" s="24"/>
      <c r="D147" s="24"/>
      <c r="E147" s="24"/>
      <c r="F147" s="56">
        <v>14</v>
      </c>
      <c r="G147" s="3"/>
      <c r="H147" s="3"/>
      <c r="I147" s="3"/>
      <c r="J147" s="3"/>
      <c r="K147" s="25" t="s">
        <v>338</v>
      </c>
    </row>
    <row r="148" spans="1:11">
      <c r="A148" s="3"/>
      <c r="B148" s="46" t="s">
        <v>188</v>
      </c>
      <c r="C148" s="24"/>
      <c r="D148" s="24"/>
      <c r="E148" s="24"/>
      <c r="F148" s="67">
        <f>14/16</f>
        <v>0.875</v>
      </c>
      <c r="G148" s="3"/>
      <c r="H148" s="3"/>
      <c r="I148" s="3"/>
      <c r="J148" s="3"/>
      <c r="K148" s="25" t="s">
        <v>608</v>
      </c>
    </row>
    <row r="149" spans="1:11">
      <c r="A149" s="3" t="s">
        <v>98</v>
      </c>
      <c r="B149" s="46" t="s">
        <v>13</v>
      </c>
      <c r="C149" s="24"/>
      <c r="D149" s="24"/>
      <c r="E149" s="24"/>
      <c r="F149" s="3">
        <v>9</v>
      </c>
      <c r="G149" s="3"/>
      <c r="H149" s="3"/>
      <c r="I149" s="3"/>
      <c r="J149" s="3"/>
      <c r="K149" s="25" t="s">
        <v>99</v>
      </c>
    </row>
    <row r="150" spans="1:11">
      <c r="A150" s="3"/>
      <c r="B150" s="46" t="s">
        <v>15</v>
      </c>
      <c r="C150" s="24"/>
      <c r="D150" s="24"/>
      <c r="E150" s="24"/>
      <c r="F150" s="56">
        <v>9</v>
      </c>
      <c r="G150" s="3"/>
      <c r="H150" s="3"/>
      <c r="I150" s="3"/>
      <c r="J150" s="3"/>
      <c r="K150" s="25" t="s">
        <v>197</v>
      </c>
    </row>
    <row r="151" spans="1:11">
      <c r="A151" s="3"/>
      <c r="B151" s="46" t="s">
        <v>192</v>
      </c>
      <c r="C151" s="24"/>
      <c r="D151" s="24"/>
      <c r="E151" s="24"/>
      <c r="F151" s="67">
        <f>9/14</f>
        <v>0.6428571428571429</v>
      </c>
      <c r="G151" s="3"/>
      <c r="H151" s="3"/>
      <c r="I151" s="3"/>
      <c r="J151" s="3"/>
      <c r="K151" s="25" t="s">
        <v>605</v>
      </c>
    </row>
    <row r="152" spans="1:11">
      <c r="A152" s="94" t="s">
        <v>101</v>
      </c>
      <c r="B152" s="94" t="s">
        <v>12</v>
      </c>
      <c r="C152" s="90"/>
      <c r="D152" s="89"/>
      <c r="E152" s="89"/>
      <c r="F152" s="89">
        <v>1</v>
      </c>
      <c r="G152" s="89"/>
      <c r="H152" s="89"/>
      <c r="I152" s="89"/>
      <c r="J152" s="89"/>
      <c r="K152" s="154" t="s">
        <v>153</v>
      </c>
    </row>
    <row r="153" spans="1:11">
      <c r="A153" s="3"/>
      <c r="B153" s="47" t="s">
        <v>13</v>
      </c>
      <c r="C153" s="24"/>
      <c r="D153" s="3"/>
      <c r="E153" s="3"/>
      <c r="F153" s="3">
        <v>186</v>
      </c>
      <c r="G153" s="3"/>
      <c r="H153" s="3"/>
      <c r="I153" s="3"/>
      <c r="J153" s="3"/>
      <c r="K153" s="25" t="s">
        <v>554</v>
      </c>
    </row>
    <row r="154" spans="1:11">
      <c r="A154" s="3"/>
      <c r="B154" s="47" t="s">
        <v>15</v>
      </c>
      <c r="C154" s="24"/>
      <c r="D154" s="3"/>
      <c r="E154" s="3"/>
      <c r="F154" s="3">
        <v>186</v>
      </c>
      <c r="G154" s="3"/>
      <c r="H154" s="3"/>
      <c r="I154" s="3"/>
      <c r="J154" s="3"/>
      <c r="K154" s="25" t="s">
        <v>209</v>
      </c>
    </row>
    <row r="155" spans="1:11">
      <c r="A155" s="3"/>
      <c r="B155" s="47" t="s">
        <v>168</v>
      </c>
      <c r="C155" s="24"/>
      <c r="D155" s="3"/>
      <c r="E155" s="3"/>
      <c r="F155" s="67">
        <f>40/50</f>
        <v>0.8</v>
      </c>
      <c r="G155" s="3"/>
      <c r="H155" s="3"/>
      <c r="I155" s="3"/>
      <c r="J155" s="3"/>
      <c r="K155" s="25"/>
    </row>
    <row r="156" spans="1:11">
      <c r="A156" s="3"/>
      <c r="B156" s="46" t="s">
        <v>10</v>
      </c>
      <c r="C156" s="24"/>
      <c r="D156" s="9"/>
      <c r="E156" s="9"/>
      <c r="F156" s="9">
        <v>1</v>
      </c>
      <c r="G156" s="3"/>
      <c r="H156" s="3"/>
      <c r="I156" s="3"/>
      <c r="J156" s="3"/>
      <c r="K156" s="25" t="s">
        <v>605</v>
      </c>
    </row>
    <row r="157" spans="1:11">
      <c r="A157" s="3" t="s">
        <v>104</v>
      </c>
      <c r="B157" s="46" t="s">
        <v>12</v>
      </c>
      <c r="C157" s="24"/>
      <c r="D157" s="24"/>
      <c r="E157" s="24"/>
      <c r="F157" s="56">
        <v>1</v>
      </c>
      <c r="G157" s="3"/>
      <c r="H157" s="3"/>
      <c r="I157" s="3"/>
      <c r="J157" s="3"/>
      <c r="K157" s="25" t="s">
        <v>153</v>
      </c>
    </row>
    <row r="158" spans="1:11">
      <c r="A158" s="3" t="s">
        <v>105</v>
      </c>
      <c r="B158" s="46" t="s">
        <v>13</v>
      </c>
      <c r="C158" s="24"/>
      <c r="D158" s="24"/>
      <c r="E158" s="24"/>
      <c r="F158" s="56">
        <v>13</v>
      </c>
      <c r="G158" s="3"/>
      <c r="H158" s="3"/>
      <c r="I158" s="3"/>
      <c r="J158" s="3"/>
      <c r="K158" s="25" t="s">
        <v>23</v>
      </c>
    </row>
    <row r="159" spans="1:11" ht="15.75" customHeight="1">
      <c r="A159" s="3"/>
      <c r="B159" s="46" t="s">
        <v>15</v>
      </c>
      <c r="C159" s="24"/>
      <c r="D159" s="24"/>
      <c r="E159" s="24"/>
      <c r="F159" s="56">
        <v>13</v>
      </c>
      <c r="G159" s="3"/>
      <c r="H159" s="3"/>
      <c r="I159" s="3"/>
      <c r="J159" s="3"/>
      <c r="K159" s="25" t="s">
        <v>173</v>
      </c>
    </row>
    <row r="160" spans="1:11" ht="15.75" customHeight="1">
      <c r="A160" s="3"/>
      <c r="B160" s="46" t="s">
        <v>188</v>
      </c>
      <c r="C160" s="24"/>
      <c r="D160" s="24"/>
      <c r="E160" s="24"/>
      <c r="F160" s="67">
        <f>13/16</f>
        <v>0.8125</v>
      </c>
      <c r="G160" s="3"/>
      <c r="H160" s="3"/>
      <c r="I160" s="3"/>
      <c r="J160" s="3"/>
      <c r="K160" s="25" t="s">
        <v>608</v>
      </c>
    </row>
    <row r="161" spans="1:11">
      <c r="A161" s="3" t="s">
        <v>107</v>
      </c>
      <c r="B161" s="46" t="s">
        <v>13</v>
      </c>
      <c r="C161" s="24"/>
      <c r="D161" s="24"/>
      <c r="E161" s="24"/>
      <c r="F161" s="56">
        <v>14</v>
      </c>
      <c r="G161" s="3"/>
      <c r="H161" s="3"/>
      <c r="I161" s="3"/>
      <c r="J161" s="3"/>
      <c r="K161" s="25" t="s">
        <v>64</v>
      </c>
    </row>
    <row r="162" spans="1:11">
      <c r="A162" s="3"/>
      <c r="B162" s="46" t="s">
        <v>15</v>
      </c>
      <c r="C162" s="24"/>
      <c r="D162" s="24"/>
      <c r="E162" s="24"/>
      <c r="F162" s="56">
        <v>14</v>
      </c>
      <c r="G162" s="3"/>
      <c r="H162" s="3"/>
      <c r="I162" s="3"/>
      <c r="J162" s="3"/>
      <c r="K162" s="25" t="s">
        <v>169</v>
      </c>
    </row>
    <row r="163" spans="1:11">
      <c r="A163" s="3"/>
      <c r="B163" s="46" t="s">
        <v>202</v>
      </c>
      <c r="C163" s="24"/>
      <c r="D163" s="24"/>
      <c r="E163" s="24"/>
      <c r="F163" s="67">
        <f>14/17</f>
        <v>0.82352941176470584</v>
      </c>
      <c r="G163" s="3"/>
      <c r="H163" s="3"/>
      <c r="I163" s="3"/>
      <c r="J163" s="3"/>
      <c r="K163" s="25" t="s">
        <v>599</v>
      </c>
    </row>
    <row r="164" spans="1:11">
      <c r="A164" s="3" t="s">
        <v>109</v>
      </c>
      <c r="B164" s="46" t="s">
        <v>13</v>
      </c>
      <c r="C164" s="24"/>
      <c r="D164" s="24"/>
      <c r="E164" s="24"/>
      <c r="F164" s="56">
        <v>13</v>
      </c>
      <c r="G164" s="3"/>
      <c r="H164" s="3"/>
      <c r="I164" s="3"/>
      <c r="J164" s="3"/>
      <c r="K164" s="25" t="s">
        <v>198</v>
      </c>
    </row>
    <row r="165" spans="1:11">
      <c r="A165" s="3"/>
      <c r="B165" s="46" t="s">
        <v>15</v>
      </c>
      <c r="C165" s="24"/>
      <c r="D165" s="24"/>
      <c r="E165" s="24"/>
      <c r="F165" s="56">
        <v>13</v>
      </c>
      <c r="G165" s="3"/>
      <c r="H165" s="3"/>
      <c r="I165" s="3"/>
      <c r="J165" s="3"/>
      <c r="K165" s="25" t="s">
        <v>200</v>
      </c>
    </row>
    <row r="166" spans="1:11">
      <c r="A166" s="3"/>
      <c r="B166" s="8" t="s">
        <v>202</v>
      </c>
      <c r="C166" s="58"/>
      <c r="D166" s="9"/>
      <c r="E166" s="9"/>
      <c r="F166" s="67">
        <f>13/17</f>
        <v>0.76470588235294112</v>
      </c>
      <c r="G166" s="3"/>
      <c r="H166" s="3"/>
      <c r="I166" s="3"/>
      <c r="J166" s="3"/>
      <c r="K166" s="25" t="s">
        <v>605</v>
      </c>
    </row>
    <row r="167" spans="1:11">
      <c r="A167" s="4"/>
      <c r="B167" s="20"/>
      <c r="C167" s="59"/>
      <c r="D167" s="21"/>
      <c r="E167" s="21"/>
    </row>
    <row r="168" spans="1:11">
      <c r="A168" s="4"/>
      <c r="B168" s="20"/>
      <c r="C168" s="59"/>
      <c r="D168" s="21"/>
      <c r="E168" s="21"/>
    </row>
    <row r="169" spans="1:11">
      <c r="A169" s="6"/>
      <c r="B169" s="20"/>
      <c r="E169" s="57"/>
      <c r="G169" s="6"/>
      <c r="H169" s="6"/>
    </row>
    <row r="170" spans="1:11" ht="15">
      <c r="A170" s="27" t="s">
        <v>451</v>
      </c>
      <c r="B170" s="3"/>
      <c r="C170" s="7" t="s">
        <v>2</v>
      </c>
      <c r="D170" s="7" t="s">
        <v>3</v>
      </c>
      <c r="E170" s="7" t="s">
        <v>4</v>
      </c>
      <c r="F170" s="55" t="s">
        <v>5</v>
      </c>
      <c r="G170" s="52" t="s">
        <v>113</v>
      </c>
      <c r="H170" s="52" t="s">
        <v>114</v>
      </c>
      <c r="I170" s="52" t="s">
        <v>521</v>
      </c>
      <c r="J170" s="52" t="s">
        <v>522</v>
      </c>
    </row>
    <row r="171" spans="1:11">
      <c r="A171" s="2" t="s">
        <v>452</v>
      </c>
      <c r="B171" s="2" t="s">
        <v>12</v>
      </c>
      <c r="C171" s="2"/>
      <c r="D171" s="2"/>
      <c r="E171" s="2">
        <v>1</v>
      </c>
      <c r="F171" s="2">
        <v>1</v>
      </c>
      <c r="G171" s="2">
        <v>0</v>
      </c>
      <c r="H171" s="2">
        <v>2</v>
      </c>
      <c r="I171" s="2">
        <v>0</v>
      </c>
      <c r="J171" s="2">
        <v>1</v>
      </c>
    </row>
    <row r="172" spans="1:11">
      <c r="A172" s="3"/>
      <c r="B172" s="3" t="s">
        <v>13</v>
      </c>
      <c r="C172" s="3"/>
      <c r="D172" s="3"/>
      <c r="E172" s="3">
        <v>158</v>
      </c>
      <c r="F172" s="3">
        <v>175</v>
      </c>
      <c r="G172" s="3"/>
      <c r="H172" s="3">
        <f>(176+182)/2</f>
        <v>179</v>
      </c>
      <c r="I172" s="3"/>
      <c r="J172" s="3">
        <v>170</v>
      </c>
    </row>
    <row r="173" spans="1:11">
      <c r="A173" s="3"/>
      <c r="B173" s="3" t="s">
        <v>15</v>
      </c>
      <c r="C173" s="3"/>
      <c r="D173" s="3"/>
      <c r="E173" s="3">
        <v>158</v>
      </c>
      <c r="F173" s="3">
        <v>175</v>
      </c>
      <c r="G173" s="3"/>
      <c r="H173" s="3" t="s">
        <v>507</v>
      </c>
      <c r="I173" s="3"/>
      <c r="J173" s="3">
        <v>170</v>
      </c>
    </row>
    <row r="174" spans="1:11" ht="17.25" customHeight="1">
      <c r="A174" s="3"/>
      <c r="B174" s="8" t="s">
        <v>10</v>
      </c>
      <c r="C174" s="58"/>
      <c r="D174" s="9"/>
      <c r="E174" s="9">
        <v>0</v>
      </c>
      <c r="F174" s="9">
        <v>1</v>
      </c>
      <c r="G174" s="3"/>
      <c r="H174" s="9">
        <v>1</v>
      </c>
      <c r="I174" s="3"/>
      <c r="J174" s="9">
        <v>0</v>
      </c>
    </row>
    <row r="175" spans="1:11" ht="17.25" customHeight="1">
      <c r="A175" s="13" t="s">
        <v>508</v>
      </c>
      <c r="B175" s="140" t="s">
        <v>12</v>
      </c>
      <c r="C175" s="141"/>
      <c r="D175" s="142"/>
      <c r="E175" s="142"/>
      <c r="F175" s="142"/>
      <c r="G175" s="13"/>
      <c r="H175" s="28">
        <v>1</v>
      </c>
      <c r="I175" s="3"/>
      <c r="J175" s="3">
        <v>1</v>
      </c>
    </row>
    <row r="176" spans="1:11" ht="17.25" customHeight="1">
      <c r="A176" s="3" t="s">
        <v>509</v>
      </c>
      <c r="B176" s="8" t="s">
        <v>13</v>
      </c>
      <c r="C176" s="58"/>
      <c r="D176" s="9"/>
      <c r="E176" s="9"/>
      <c r="F176" s="9"/>
      <c r="G176" s="3"/>
      <c r="H176" s="24">
        <v>21</v>
      </c>
      <c r="I176" s="3"/>
      <c r="J176" s="3">
        <v>23</v>
      </c>
    </row>
    <row r="177" spans="1:10" ht="17.25" customHeight="1">
      <c r="A177" s="3"/>
      <c r="B177" s="8" t="s">
        <v>15</v>
      </c>
      <c r="C177" s="58"/>
      <c r="D177" s="9"/>
      <c r="E177" s="9"/>
      <c r="F177" s="9"/>
      <c r="G177" s="3"/>
      <c r="H177" s="24">
        <v>21</v>
      </c>
      <c r="I177" s="3"/>
      <c r="J177" s="3">
        <v>23</v>
      </c>
    </row>
    <row r="178" spans="1:10" ht="17.25" customHeight="1">
      <c r="A178" s="3" t="s">
        <v>510</v>
      </c>
      <c r="B178" s="8" t="s">
        <v>13</v>
      </c>
      <c r="C178" s="58"/>
      <c r="D178" s="9"/>
      <c r="E178" s="9"/>
      <c r="F178" s="9"/>
      <c r="G178" s="3"/>
      <c r="H178" s="24">
        <v>13</v>
      </c>
      <c r="I178" s="3"/>
      <c r="J178" s="3">
        <v>9</v>
      </c>
    </row>
    <row r="179" spans="1:10" ht="17.25" customHeight="1">
      <c r="A179" s="3"/>
      <c r="B179" s="8" t="s">
        <v>15</v>
      </c>
      <c r="C179" s="58"/>
      <c r="D179" s="9"/>
      <c r="E179" s="9"/>
      <c r="F179" s="9"/>
      <c r="G179" s="3"/>
      <c r="H179" s="24">
        <v>13</v>
      </c>
      <c r="I179" s="3"/>
      <c r="J179" s="3">
        <v>9</v>
      </c>
    </row>
    <row r="180" spans="1:10">
      <c r="A180" s="4"/>
      <c r="B180" s="20"/>
      <c r="C180" s="59"/>
      <c r="D180" s="21"/>
      <c r="E180" s="21"/>
    </row>
    <row r="181" spans="1:10">
      <c r="A181" s="4"/>
      <c r="B181" s="20"/>
      <c r="C181" s="59"/>
      <c r="D181" s="21"/>
      <c r="E181" s="21"/>
    </row>
    <row r="182" spans="1:10">
      <c r="A182" s="4"/>
      <c r="B182" s="20"/>
      <c r="C182" s="59"/>
      <c r="D182" s="21"/>
      <c r="E182" s="21"/>
    </row>
    <row r="183" spans="1:10" ht="15">
      <c r="A183" s="27" t="s">
        <v>204</v>
      </c>
      <c r="B183" s="3"/>
      <c r="C183" s="7" t="s">
        <v>2</v>
      </c>
      <c r="D183" s="7" t="s">
        <v>3</v>
      </c>
      <c r="E183" s="7" t="s">
        <v>4</v>
      </c>
      <c r="F183" s="55" t="s">
        <v>5</v>
      </c>
      <c r="G183" s="52" t="s">
        <v>113</v>
      </c>
      <c r="H183" s="52" t="s">
        <v>114</v>
      </c>
      <c r="I183" s="52" t="s">
        <v>521</v>
      </c>
      <c r="J183" s="52" t="s">
        <v>522</v>
      </c>
    </row>
    <row r="184" spans="1:10">
      <c r="A184" s="42" t="s">
        <v>371</v>
      </c>
      <c r="B184" s="2" t="s">
        <v>12</v>
      </c>
      <c r="C184" s="2">
        <v>1</v>
      </c>
      <c r="D184" s="2">
        <v>2</v>
      </c>
      <c r="E184" s="2">
        <v>2</v>
      </c>
      <c r="F184" s="2">
        <v>0</v>
      </c>
      <c r="G184" s="2">
        <v>1</v>
      </c>
      <c r="H184" s="2">
        <v>2</v>
      </c>
      <c r="I184" s="2">
        <v>0</v>
      </c>
      <c r="J184" s="2">
        <v>1</v>
      </c>
    </row>
    <row r="185" spans="1:10" ht="18" customHeight="1">
      <c r="A185" s="3"/>
      <c r="B185" s="8" t="s">
        <v>10</v>
      </c>
      <c r="C185" s="9">
        <v>1</v>
      </c>
      <c r="D185" s="9">
        <v>0.5</v>
      </c>
      <c r="E185" s="9">
        <v>1</v>
      </c>
      <c r="F185" s="3"/>
      <c r="G185" s="9">
        <v>1</v>
      </c>
      <c r="H185" s="9">
        <v>1</v>
      </c>
      <c r="I185" s="3" t="s">
        <v>609</v>
      </c>
      <c r="J185" s="9">
        <v>0</v>
      </c>
    </row>
    <row r="186" spans="1:10" ht="18" customHeight="1">
      <c r="A186" s="4"/>
      <c r="B186" s="20"/>
      <c r="C186" s="21"/>
      <c r="D186" s="21"/>
      <c r="E186" s="21"/>
    </row>
    <row r="187" spans="1:10" ht="18" customHeight="1">
      <c r="A187" s="4"/>
      <c r="B187" s="20"/>
      <c r="C187" s="21"/>
      <c r="D187" s="21"/>
      <c r="E187" s="21"/>
    </row>
    <row r="188" spans="1:10" ht="18" customHeight="1">
      <c r="A188" s="4"/>
      <c r="B188" s="20"/>
      <c r="C188" s="21"/>
      <c r="D188" s="21"/>
      <c r="E188" s="21"/>
    </row>
    <row r="189" spans="1:10" ht="15">
      <c r="A189" s="27" t="s">
        <v>205</v>
      </c>
      <c r="B189" s="3"/>
      <c r="C189" s="7" t="s">
        <v>2</v>
      </c>
      <c r="D189" s="7" t="s">
        <v>3</v>
      </c>
      <c r="E189" s="7" t="s">
        <v>4</v>
      </c>
      <c r="F189" s="55" t="s">
        <v>5</v>
      </c>
      <c r="G189" s="52" t="s">
        <v>113</v>
      </c>
      <c r="H189" s="52" t="s">
        <v>114</v>
      </c>
      <c r="I189" s="52" t="s">
        <v>521</v>
      </c>
      <c r="J189" s="52" t="s">
        <v>522</v>
      </c>
    </row>
    <row r="190" spans="1:10">
      <c r="A190" s="2" t="s">
        <v>453</v>
      </c>
      <c r="B190" s="2" t="s">
        <v>12</v>
      </c>
      <c r="C190" s="2"/>
      <c r="D190" s="2">
        <v>2</v>
      </c>
      <c r="E190" s="2">
        <v>1</v>
      </c>
      <c r="F190" s="2">
        <v>0</v>
      </c>
      <c r="G190" s="2">
        <v>1</v>
      </c>
      <c r="H190" s="2">
        <v>1</v>
      </c>
      <c r="I190" s="2">
        <v>0</v>
      </c>
      <c r="J190" s="2">
        <v>0</v>
      </c>
    </row>
    <row r="191" spans="1:10">
      <c r="A191" s="3"/>
      <c r="B191" s="3" t="s">
        <v>13</v>
      </c>
      <c r="C191" s="3"/>
      <c r="D191" s="3">
        <v>193</v>
      </c>
      <c r="E191" s="3">
        <v>176</v>
      </c>
      <c r="F191" s="3"/>
      <c r="G191" s="3">
        <v>159</v>
      </c>
      <c r="H191" s="3">
        <v>172</v>
      </c>
      <c r="I191" s="3"/>
      <c r="J191" s="3"/>
    </row>
    <row r="192" spans="1:10">
      <c r="A192" s="3"/>
      <c r="B192" s="3" t="s">
        <v>15</v>
      </c>
      <c r="C192" s="3"/>
      <c r="D192" s="3" t="s">
        <v>454</v>
      </c>
      <c r="E192" s="3">
        <v>176</v>
      </c>
      <c r="F192" s="3"/>
      <c r="G192" s="3">
        <v>158</v>
      </c>
      <c r="H192" s="3">
        <v>172</v>
      </c>
      <c r="I192" s="3"/>
      <c r="J192" s="3"/>
    </row>
    <row r="193" spans="1:10" ht="16.5" customHeight="1">
      <c r="A193" s="3"/>
      <c r="B193" s="8" t="s">
        <v>10</v>
      </c>
      <c r="C193" s="3"/>
      <c r="D193" s="9">
        <v>0.5</v>
      </c>
      <c r="E193" s="9">
        <v>1</v>
      </c>
      <c r="F193" s="3"/>
      <c r="G193" s="9">
        <v>1</v>
      </c>
      <c r="H193" s="9">
        <v>1</v>
      </c>
      <c r="I193" s="3"/>
      <c r="J193" s="3"/>
    </row>
    <row r="194" spans="1:10">
      <c r="A194" s="3" t="s">
        <v>210</v>
      </c>
      <c r="B194" s="8" t="s">
        <v>9</v>
      </c>
      <c r="C194" s="24"/>
      <c r="D194" s="24">
        <v>2</v>
      </c>
      <c r="E194" s="37">
        <v>1</v>
      </c>
      <c r="F194" s="3"/>
      <c r="G194" s="3">
        <v>1</v>
      </c>
      <c r="H194" s="3">
        <v>1</v>
      </c>
      <c r="I194" s="3"/>
      <c r="J194" s="3"/>
    </row>
    <row r="195" spans="1:10">
      <c r="A195" s="8" t="s">
        <v>211</v>
      </c>
      <c r="B195" s="8" t="s">
        <v>13</v>
      </c>
      <c r="C195" s="24"/>
      <c r="D195" s="24">
        <v>61</v>
      </c>
      <c r="E195" s="37">
        <v>60</v>
      </c>
      <c r="F195" s="3"/>
      <c r="G195" s="3">
        <v>56</v>
      </c>
      <c r="H195" s="3">
        <v>46</v>
      </c>
      <c r="I195" s="3"/>
      <c r="J195" s="3"/>
    </row>
    <row r="196" spans="1:10">
      <c r="A196" s="3"/>
      <c r="B196" s="8" t="s">
        <v>15</v>
      </c>
      <c r="C196" s="24"/>
      <c r="D196" s="24" t="s">
        <v>455</v>
      </c>
      <c r="E196" s="37">
        <v>60</v>
      </c>
      <c r="F196" s="3"/>
      <c r="G196" s="3">
        <v>56</v>
      </c>
      <c r="H196" s="3">
        <v>46</v>
      </c>
      <c r="I196" s="3"/>
      <c r="J196" s="3"/>
    </row>
    <row r="197" spans="1:10" ht="28">
      <c r="A197" s="8" t="s">
        <v>214</v>
      </c>
      <c r="B197" s="8" t="s">
        <v>13</v>
      </c>
      <c r="C197" s="24"/>
      <c r="D197" s="24">
        <v>35</v>
      </c>
      <c r="E197" s="37">
        <v>28</v>
      </c>
      <c r="F197" s="3"/>
      <c r="G197" s="3">
        <v>26</v>
      </c>
      <c r="H197" s="3">
        <v>30</v>
      </c>
      <c r="I197" s="3"/>
      <c r="J197" s="3"/>
    </row>
    <row r="198" spans="1:10">
      <c r="A198" s="3"/>
      <c r="B198" s="8" t="s">
        <v>15</v>
      </c>
      <c r="C198" s="24"/>
      <c r="D198" s="24" t="s">
        <v>456</v>
      </c>
      <c r="E198" s="37">
        <v>28</v>
      </c>
      <c r="F198" s="3"/>
      <c r="G198" s="3">
        <v>26</v>
      </c>
      <c r="H198" s="3">
        <v>30</v>
      </c>
      <c r="I198" s="3"/>
      <c r="J198" s="3"/>
    </row>
    <row r="199" spans="1:10">
      <c r="A199" s="4"/>
      <c r="B199" s="20"/>
      <c r="C199" s="35"/>
      <c r="D199" s="35"/>
      <c r="E199" s="35"/>
    </row>
    <row r="200" spans="1:10">
      <c r="A200" s="4"/>
      <c r="B200" s="20"/>
      <c r="C200" s="35"/>
      <c r="D200" s="35"/>
      <c r="E200" s="35"/>
    </row>
    <row r="201" spans="1:10">
      <c r="A201" s="4"/>
      <c r="B201" s="20"/>
      <c r="C201" s="35"/>
      <c r="D201" s="35"/>
      <c r="E201" s="35"/>
    </row>
    <row r="202" spans="1:10" ht="15">
      <c r="A202" s="27" t="s">
        <v>231</v>
      </c>
      <c r="B202" s="3"/>
      <c r="C202" s="7" t="s">
        <v>2</v>
      </c>
      <c r="D202" s="7" t="s">
        <v>3</v>
      </c>
      <c r="E202" s="7" t="s">
        <v>4</v>
      </c>
      <c r="F202" s="55" t="s">
        <v>5</v>
      </c>
      <c r="G202" s="52" t="s">
        <v>113</v>
      </c>
      <c r="H202" s="52" t="s">
        <v>114</v>
      </c>
      <c r="I202" s="52" t="s">
        <v>521</v>
      </c>
      <c r="J202" s="52" t="s">
        <v>522</v>
      </c>
    </row>
    <row r="203" spans="1:10">
      <c r="A203" s="51" t="s">
        <v>511</v>
      </c>
      <c r="B203" s="2" t="s">
        <v>12</v>
      </c>
      <c r="C203" s="2">
        <v>1</v>
      </c>
      <c r="D203" s="2"/>
      <c r="E203" s="2">
        <v>1</v>
      </c>
      <c r="F203" s="2">
        <v>0</v>
      </c>
      <c r="G203" s="2">
        <v>0</v>
      </c>
      <c r="H203" s="2">
        <v>1</v>
      </c>
      <c r="I203" s="2">
        <v>0</v>
      </c>
      <c r="J203" s="2">
        <v>1</v>
      </c>
    </row>
    <row r="204" spans="1:10">
      <c r="A204" s="3"/>
      <c r="B204" s="3" t="s">
        <v>13</v>
      </c>
      <c r="C204" s="3">
        <v>159</v>
      </c>
      <c r="D204" s="3"/>
      <c r="E204" s="3">
        <v>159</v>
      </c>
      <c r="F204" s="3"/>
      <c r="G204" s="3"/>
      <c r="H204" s="3"/>
      <c r="I204" s="3"/>
      <c r="J204" s="3">
        <v>161</v>
      </c>
    </row>
    <row r="205" spans="1:10">
      <c r="A205" s="3"/>
      <c r="B205" s="3" t="s">
        <v>15</v>
      </c>
      <c r="C205" s="3">
        <v>159</v>
      </c>
      <c r="D205" s="3"/>
      <c r="E205" s="3">
        <v>159</v>
      </c>
      <c r="F205" s="3"/>
      <c r="G205" s="3"/>
      <c r="H205" s="3"/>
      <c r="I205" s="3"/>
      <c r="J205" s="3">
        <v>161</v>
      </c>
    </row>
    <row r="206" spans="1:10">
      <c r="A206" s="3"/>
      <c r="B206" s="8" t="s">
        <v>10</v>
      </c>
      <c r="C206" s="9">
        <v>1</v>
      </c>
      <c r="D206" s="3"/>
      <c r="E206" s="9">
        <v>1</v>
      </c>
      <c r="F206" s="3"/>
      <c r="G206" s="3"/>
      <c r="H206" s="3"/>
      <c r="I206" s="3"/>
      <c r="J206" s="9">
        <v>0</v>
      </c>
    </row>
    <row r="207" spans="1:10">
      <c r="A207" s="3" t="s">
        <v>512</v>
      </c>
      <c r="B207" s="8" t="s">
        <v>12</v>
      </c>
      <c r="C207" s="9"/>
      <c r="D207" s="3"/>
      <c r="E207" s="9"/>
      <c r="F207" s="3"/>
      <c r="G207" s="3"/>
      <c r="H207" s="3">
        <v>1</v>
      </c>
      <c r="I207" s="3"/>
      <c r="J207" s="3"/>
    </row>
    <row r="208" spans="1:10" ht="28">
      <c r="A208" s="8" t="s">
        <v>513</v>
      </c>
      <c r="B208" s="8" t="s">
        <v>13</v>
      </c>
      <c r="C208" s="9"/>
      <c r="D208" s="3"/>
      <c r="E208" s="9"/>
      <c r="F208" s="3"/>
      <c r="G208" s="3"/>
      <c r="H208" s="3">
        <v>17</v>
      </c>
      <c r="I208" s="3"/>
      <c r="J208" s="3"/>
    </row>
    <row r="209" spans="1:10">
      <c r="A209" s="8"/>
      <c r="B209" s="8" t="s">
        <v>15</v>
      </c>
      <c r="C209" s="9"/>
      <c r="D209" s="3"/>
      <c r="E209" s="9"/>
      <c r="F209" s="3"/>
      <c r="G209" s="3"/>
      <c r="H209" s="3">
        <v>17</v>
      </c>
      <c r="I209" s="3"/>
      <c r="J209" s="3"/>
    </row>
    <row r="210" spans="1:10" ht="28">
      <c r="A210" s="8" t="s">
        <v>514</v>
      </c>
      <c r="B210" s="8" t="s">
        <v>13</v>
      </c>
      <c r="C210" s="9"/>
      <c r="D210" s="3"/>
      <c r="E210" s="9"/>
      <c r="F210" s="3"/>
      <c r="G210" s="3"/>
      <c r="H210" s="3">
        <v>23</v>
      </c>
      <c r="I210" s="3"/>
      <c r="J210" s="3"/>
    </row>
    <row r="211" spans="1:10">
      <c r="A211" s="3"/>
      <c r="B211" s="8" t="s">
        <v>15</v>
      </c>
      <c r="C211" s="9"/>
      <c r="D211" s="3"/>
      <c r="E211" s="9"/>
      <c r="F211" s="3"/>
      <c r="G211" s="3"/>
      <c r="H211" s="3">
        <v>23</v>
      </c>
      <c r="I211" s="3"/>
      <c r="J211" s="3"/>
    </row>
    <row r="212" spans="1:10" ht="28">
      <c r="A212" s="8" t="s">
        <v>515</v>
      </c>
      <c r="B212" s="8" t="s">
        <v>13</v>
      </c>
      <c r="C212" s="9"/>
      <c r="D212" s="3"/>
      <c r="E212" s="9"/>
      <c r="F212" s="3"/>
      <c r="G212" s="3"/>
      <c r="H212" s="3">
        <v>14</v>
      </c>
      <c r="I212" s="3"/>
      <c r="J212" s="3"/>
    </row>
    <row r="213" spans="1:10">
      <c r="A213" s="3"/>
      <c r="B213" s="8" t="s">
        <v>15</v>
      </c>
      <c r="C213" s="9"/>
      <c r="D213" s="3"/>
      <c r="E213" s="9"/>
      <c r="F213" s="3"/>
      <c r="G213" s="3"/>
      <c r="H213" s="3">
        <v>14</v>
      </c>
      <c r="I213" s="3"/>
      <c r="J213" s="3"/>
    </row>
    <row r="214" spans="1:10" ht="42">
      <c r="A214" s="8" t="s">
        <v>252</v>
      </c>
      <c r="B214" s="8" t="s">
        <v>13</v>
      </c>
      <c r="C214" s="9"/>
      <c r="D214" s="3"/>
      <c r="E214" s="9"/>
      <c r="F214" s="3"/>
      <c r="G214" s="3"/>
      <c r="H214" s="3">
        <v>24</v>
      </c>
      <c r="I214" s="3"/>
      <c r="J214" s="3"/>
    </row>
    <row r="215" spans="1:10">
      <c r="A215" s="3"/>
      <c r="B215" s="8" t="s">
        <v>15</v>
      </c>
      <c r="C215" s="9"/>
      <c r="D215" s="3"/>
      <c r="E215" s="9"/>
      <c r="F215" s="3"/>
      <c r="G215" s="3"/>
      <c r="H215" s="3">
        <v>24</v>
      </c>
      <c r="I215" s="3"/>
      <c r="J215" s="3"/>
    </row>
    <row r="216" spans="1:10" ht="28">
      <c r="A216" s="8" t="s">
        <v>516</v>
      </c>
      <c r="B216" s="8" t="s">
        <v>13</v>
      </c>
      <c r="C216" s="9"/>
      <c r="D216" s="3"/>
      <c r="E216" s="9"/>
      <c r="F216" s="3"/>
      <c r="G216" s="3"/>
      <c r="H216" s="3">
        <v>13</v>
      </c>
      <c r="I216" s="3"/>
      <c r="J216" s="3"/>
    </row>
    <row r="217" spans="1:10">
      <c r="A217" s="3"/>
      <c r="B217" s="8" t="s">
        <v>15</v>
      </c>
      <c r="C217" s="9"/>
      <c r="D217" s="3"/>
      <c r="E217" s="9"/>
      <c r="F217" s="3"/>
      <c r="G217" s="3"/>
      <c r="H217" s="3">
        <v>13</v>
      </c>
      <c r="I217" s="3"/>
      <c r="J217" s="3"/>
    </row>
    <row r="218" spans="1:10">
      <c r="A218" s="20"/>
      <c r="B218" s="20"/>
      <c r="C218" s="21"/>
      <c r="D218" s="4"/>
      <c r="E218" s="21"/>
    </row>
    <row r="219" spans="1:10">
      <c r="A219" s="20"/>
      <c r="B219" s="20"/>
      <c r="C219" s="21"/>
      <c r="D219" s="4"/>
      <c r="E219" s="21"/>
    </row>
    <row r="220" spans="1:10">
      <c r="A220" s="4"/>
      <c r="B220" s="20"/>
      <c r="C220" s="21"/>
      <c r="D220" s="4"/>
      <c r="E220" s="21"/>
    </row>
    <row r="221" spans="1:10" ht="30" customHeight="1">
      <c r="A221" s="60" t="s">
        <v>457</v>
      </c>
      <c r="B221" s="3"/>
      <c r="C221" s="7" t="s">
        <v>2</v>
      </c>
      <c r="D221" s="14" t="s">
        <v>3</v>
      </c>
      <c r="E221" s="55" t="s">
        <v>4</v>
      </c>
      <c r="F221" s="55" t="s">
        <v>5</v>
      </c>
      <c r="G221" s="52" t="s">
        <v>113</v>
      </c>
      <c r="H221" s="52" t="s">
        <v>114</v>
      </c>
      <c r="I221" s="52" t="s">
        <v>521</v>
      </c>
      <c r="J221" s="52" t="s">
        <v>522</v>
      </c>
    </row>
    <row r="222" spans="1:10">
      <c r="A222" s="42" t="s">
        <v>371</v>
      </c>
      <c r="B222" s="2" t="s">
        <v>12</v>
      </c>
      <c r="C222" s="2">
        <v>3</v>
      </c>
      <c r="D222" s="2">
        <v>3</v>
      </c>
      <c r="E222" s="2">
        <v>2</v>
      </c>
      <c r="F222" s="2">
        <v>3</v>
      </c>
      <c r="G222" s="2">
        <v>1</v>
      </c>
      <c r="H222" s="2">
        <v>4</v>
      </c>
      <c r="I222" s="2">
        <v>0</v>
      </c>
      <c r="J222" s="2">
        <v>3</v>
      </c>
    </row>
    <row r="223" spans="1:10">
      <c r="A223" s="3"/>
      <c r="B223" s="8" t="s">
        <v>10</v>
      </c>
      <c r="C223" s="9">
        <v>1</v>
      </c>
      <c r="D223" s="9">
        <v>1</v>
      </c>
      <c r="E223" s="9">
        <v>1</v>
      </c>
      <c r="F223" s="9">
        <v>1</v>
      </c>
      <c r="G223" s="9">
        <v>1</v>
      </c>
      <c r="H223" s="9">
        <v>0.75</v>
      </c>
      <c r="I223" s="3"/>
      <c r="J223" s="9">
        <v>1</v>
      </c>
    </row>
    <row r="224" spans="1:10">
      <c r="A224" s="4"/>
      <c r="B224" s="20"/>
      <c r="C224" s="21"/>
      <c r="D224" s="21"/>
      <c r="E224" s="21"/>
      <c r="F224" s="21"/>
    </row>
    <row r="225" spans="1:10">
      <c r="A225" s="4"/>
      <c r="B225" s="20"/>
      <c r="C225" s="21"/>
      <c r="D225" s="21"/>
      <c r="E225" s="21"/>
      <c r="F225" s="21"/>
    </row>
    <row r="226" spans="1:10">
      <c r="C226" s="4"/>
      <c r="D226" s="4"/>
      <c r="E226" s="4"/>
      <c r="F226" s="4"/>
    </row>
    <row r="227" spans="1:10" ht="15">
      <c r="A227" s="27" t="s">
        <v>458</v>
      </c>
      <c r="B227" s="3"/>
      <c r="C227" s="7" t="s">
        <v>2</v>
      </c>
      <c r="D227" s="7" t="s">
        <v>3</v>
      </c>
      <c r="E227" s="7" t="s">
        <v>4</v>
      </c>
      <c r="F227" s="7" t="s">
        <v>5</v>
      </c>
      <c r="G227" s="52" t="s">
        <v>113</v>
      </c>
      <c r="H227" s="52" t="s">
        <v>114</v>
      </c>
      <c r="I227" s="52" t="s">
        <v>521</v>
      </c>
      <c r="J227" s="52" t="s">
        <v>522</v>
      </c>
    </row>
    <row r="228" spans="1:10">
      <c r="A228" s="2" t="s">
        <v>459</v>
      </c>
      <c r="B228" s="2" t="s">
        <v>12</v>
      </c>
      <c r="C228" s="2"/>
      <c r="D228" s="2">
        <v>1</v>
      </c>
      <c r="E228" s="2"/>
      <c r="F228" s="2"/>
      <c r="G228" s="2"/>
      <c r="H228" s="2"/>
      <c r="I228" s="2">
        <v>0</v>
      </c>
      <c r="J228" s="2">
        <v>0</v>
      </c>
    </row>
    <row r="229" spans="1:10">
      <c r="A229" s="3"/>
      <c r="B229" s="3" t="s">
        <v>13</v>
      </c>
      <c r="C229" s="3"/>
      <c r="D229" s="3">
        <v>650</v>
      </c>
      <c r="E229" s="3"/>
      <c r="F229" s="3"/>
      <c r="G229" s="3"/>
      <c r="H229" s="3"/>
      <c r="I229" s="3"/>
      <c r="J229" s="3"/>
    </row>
    <row r="230" spans="1:10">
      <c r="A230" s="3"/>
      <c r="B230" s="3" t="s">
        <v>15</v>
      </c>
      <c r="C230" s="3"/>
      <c r="D230" s="3">
        <v>650</v>
      </c>
      <c r="E230" s="3"/>
      <c r="F230" s="3"/>
      <c r="G230" s="3"/>
      <c r="H230" s="3"/>
      <c r="I230" s="3"/>
      <c r="J230" s="3"/>
    </row>
    <row r="231" spans="1:10">
      <c r="A231" s="3"/>
      <c r="B231" s="8" t="s">
        <v>10</v>
      </c>
      <c r="C231" s="58"/>
      <c r="D231" s="9">
        <v>1</v>
      </c>
      <c r="E231" s="3"/>
      <c r="F231" s="3"/>
      <c r="G231" s="3"/>
      <c r="H231" s="3"/>
      <c r="I231" s="3"/>
      <c r="J231" s="3"/>
    </row>
    <row r="232" spans="1:10">
      <c r="A232" s="4"/>
      <c r="B232" s="20"/>
      <c r="C232" s="59"/>
      <c r="D232" s="21"/>
      <c r="E232" s="4"/>
    </row>
    <row r="233" spans="1:10">
      <c r="A233" s="4"/>
      <c r="B233" s="20"/>
      <c r="C233" s="59"/>
      <c r="D233" s="21"/>
      <c r="E233" s="4"/>
    </row>
    <row r="234" spans="1:10">
      <c r="A234" s="4"/>
      <c r="B234" s="20"/>
      <c r="C234" s="59"/>
      <c r="D234" s="21"/>
      <c r="E234" s="4"/>
    </row>
    <row r="236" spans="1:10" ht="15">
      <c r="A236" s="27" t="s">
        <v>372</v>
      </c>
      <c r="B236" s="3"/>
      <c r="C236" s="7" t="s">
        <v>2</v>
      </c>
      <c r="D236" s="7" t="s">
        <v>3</v>
      </c>
      <c r="E236" s="7" t="s">
        <v>4</v>
      </c>
      <c r="F236" s="55" t="s">
        <v>5</v>
      </c>
      <c r="G236" s="52" t="s">
        <v>113</v>
      </c>
      <c r="H236" s="52" t="s">
        <v>114</v>
      </c>
      <c r="I236" s="135" t="s">
        <v>521</v>
      </c>
      <c r="J236" s="136" t="s">
        <v>522</v>
      </c>
    </row>
    <row r="237" spans="1:10">
      <c r="A237" s="2" t="s">
        <v>460</v>
      </c>
      <c r="B237" s="2" t="s">
        <v>12</v>
      </c>
      <c r="C237" s="2">
        <v>1</v>
      </c>
      <c r="D237" s="2">
        <v>1</v>
      </c>
      <c r="E237" s="2">
        <v>1</v>
      </c>
      <c r="F237" s="2"/>
      <c r="G237" s="2"/>
      <c r="H237" s="2"/>
      <c r="I237" s="2">
        <v>0</v>
      </c>
      <c r="J237" s="2">
        <v>0</v>
      </c>
    </row>
    <row r="238" spans="1:10">
      <c r="A238" s="3"/>
      <c r="B238" s="3" t="s">
        <v>13</v>
      </c>
      <c r="C238" s="3">
        <v>163</v>
      </c>
      <c r="D238" s="3">
        <v>163</v>
      </c>
      <c r="E238" s="3">
        <v>153</v>
      </c>
      <c r="F238" s="3"/>
      <c r="G238" s="3"/>
      <c r="H238" s="3"/>
      <c r="I238" s="3"/>
      <c r="J238" s="3"/>
    </row>
    <row r="239" spans="1:10">
      <c r="A239" s="3"/>
      <c r="B239" s="3" t="s">
        <v>15</v>
      </c>
      <c r="C239" s="3">
        <v>163</v>
      </c>
      <c r="D239" s="3">
        <v>163</v>
      </c>
      <c r="E239" s="3">
        <v>153</v>
      </c>
      <c r="F239" s="3"/>
      <c r="G239" s="3"/>
      <c r="H239" s="3"/>
      <c r="I239" s="3"/>
      <c r="J239" s="3"/>
    </row>
    <row r="240" spans="1:10" ht="18" customHeight="1">
      <c r="A240" s="3"/>
      <c r="B240" s="8" t="s">
        <v>10</v>
      </c>
      <c r="C240" s="9">
        <v>1</v>
      </c>
      <c r="D240" s="9">
        <v>1</v>
      </c>
      <c r="E240" s="9">
        <v>1</v>
      </c>
      <c r="F240" s="3"/>
      <c r="G240" s="3"/>
      <c r="H240" s="3"/>
      <c r="I240" s="3"/>
      <c r="J240" s="3"/>
    </row>
    <row r="241" spans="1:10">
      <c r="A241" s="3" t="s">
        <v>377</v>
      </c>
      <c r="B241" s="8" t="s">
        <v>9</v>
      </c>
      <c r="C241" s="24"/>
      <c r="D241" s="24"/>
      <c r="E241" s="37"/>
      <c r="F241" s="3"/>
      <c r="G241" s="3"/>
      <c r="H241" s="3"/>
      <c r="I241" s="3"/>
      <c r="J241" s="3"/>
    </row>
    <row r="242" spans="1:10">
      <c r="A242" s="8" t="s">
        <v>461</v>
      </c>
      <c r="B242" s="8" t="s">
        <v>13</v>
      </c>
      <c r="C242" s="24"/>
      <c r="D242" s="24"/>
      <c r="E242" s="37"/>
      <c r="F242" s="3"/>
      <c r="G242" s="3"/>
      <c r="H242" s="3"/>
      <c r="I242" s="3"/>
      <c r="J242" s="3"/>
    </row>
    <row r="243" spans="1:10">
      <c r="A243" s="3"/>
      <c r="B243" s="8" t="s">
        <v>15</v>
      </c>
      <c r="C243" s="25"/>
      <c r="D243" s="25"/>
      <c r="E243" s="39"/>
      <c r="F243" s="3"/>
      <c r="G243" s="3"/>
      <c r="H243" s="3"/>
      <c r="I243" s="3"/>
      <c r="J243" s="3"/>
    </row>
    <row r="244" spans="1:10">
      <c r="A244" s="8" t="s">
        <v>462</v>
      </c>
      <c r="B244" s="8" t="s">
        <v>13</v>
      </c>
      <c r="C244" s="24"/>
      <c r="D244" s="24"/>
      <c r="E244" s="37"/>
      <c r="F244" s="3"/>
      <c r="G244" s="3"/>
      <c r="H244" s="3"/>
      <c r="I244" s="3"/>
      <c r="J244" s="3"/>
    </row>
    <row r="245" spans="1:10">
      <c r="A245" s="3"/>
      <c r="B245" s="8" t="s">
        <v>15</v>
      </c>
      <c r="C245" s="25"/>
      <c r="D245" s="25"/>
      <c r="E245" s="39"/>
      <c r="F245" s="3"/>
      <c r="G245" s="3"/>
      <c r="H245" s="3"/>
      <c r="I245" s="3"/>
      <c r="J245" s="3"/>
    </row>
    <row r="246" spans="1:10">
      <c r="A246" s="8" t="s">
        <v>463</v>
      </c>
      <c r="B246" s="8" t="s">
        <v>13</v>
      </c>
      <c r="C246" s="24"/>
      <c r="D246" s="24"/>
      <c r="E246" s="37"/>
      <c r="F246" s="3"/>
      <c r="G246" s="3"/>
      <c r="H246" s="3"/>
      <c r="I246" s="3"/>
      <c r="J246" s="3"/>
    </row>
    <row r="247" spans="1:10">
      <c r="A247" s="3"/>
      <c r="B247" s="8" t="s">
        <v>15</v>
      </c>
      <c r="C247" s="25"/>
      <c r="D247" s="25"/>
      <c r="E247" s="39"/>
      <c r="F247" s="3"/>
      <c r="G247" s="3"/>
      <c r="H247" s="3"/>
      <c r="I247" s="3"/>
      <c r="J247" s="3"/>
    </row>
    <row r="248" spans="1:10" ht="28">
      <c r="A248" s="8" t="s">
        <v>464</v>
      </c>
      <c r="B248" s="8" t="s">
        <v>13</v>
      </c>
      <c r="C248" s="24"/>
      <c r="D248" s="24"/>
      <c r="E248" s="37"/>
      <c r="F248" s="3"/>
      <c r="G248" s="3"/>
      <c r="H248" s="3"/>
      <c r="I248" s="3"/>
      <c r="J248" s="3"/>
    </row>
    <row r="249" spans="1:10">
      <c r="A249" s="3"/>
      <c r="B249" s="8" t="s">
        <v>15</v>
      </c>
      <c r="C249" s="25"/>
      <c r="D249" s="25"/>
      <c r="E249" s="39"/>
      <c r="F249" s="3"/>
      <c r="G249" s="3"/>
      <c r="H249" s="3"/>
      <c r="I249" s="3"/>
      <c r="J249" s="3"/>
    </row>
    <row r="250" spans="1:10" ht="28">
      <c r="A250" s="8" t="s">
        <v>465</v>
      </c>
      <c r="B250" s="8" t="s">
        <v>13</v>
      </c>
      <c r="C250" s="24"/>
      <c r="D250" s="24"/>
      <c r="E250" s="37"/>
      <c r="F250" s="3"/>
      <c r="G250" s="3"/>
      <c r="H250" s="3"/>
      <c r="I250" s="3"/>
      <c r="J250" s="3"/>
    </row>
    <row r="251" spans="1:10">
      <c r="A251" s="3"/>
      <c r="B251" s="8" t="s">
        <v>15</v>
      </c>
      <c r="C251" s="25"/>
      <c r="D251" s="25"/>
      <c r="E251" s="39"/>
      <c r="F251" s="3"/>
      <c r="G251" s="3"/>
      <c r="H251" s="3"/>
      <c r="I251" s="3"/>
      <c r="J251" s="3"/>
    </row>
    <row r="252" spans="1:10" ht="28">
      <c r="A252" s="8" t="s">
        <v>466</v>
      </c>
      <c r="B252" s="8" t="s">
        <v>13</v>
      </c>
      <c r="C252" s="24"/>
      <c r="D252" s="24"/>
      <c r="E252" s="37"/>
      <c r="F252" s="3"/>
      <c r="G252" s="3"/>
      <c r="H252" s="3"/>
      <c r="I252" s="3"/>
      <c r="J252" s="3"/>
    </row>
    <row r="253" spans="1:10">
      <c r="A253" s="3"/>
      <c r="B253" s="8" t="s">
        <v>15</v>
      </c>
      <c r="C253" s="25"/>
      <c r="D253" s="25"/>
      <c r="E253" s="39"/>
      <c r="F253" s="3"/>
      <c r="G253" s="3"/>
      <c r="H253" s="3"/>
      <c r="I253" s="3"/>
      <c r="J253" s="3"/>
    </row>
    <row r="254" spans="1:10">
      <c r="A254" s="4"/>
      <c r="B254" s="20"/>
      <c r="C254" s="40"/>
      <c r="D254" s="40"/>
      <c r="E254" s="40"/>
    </row>
    <row r="255" spans="1:10">
      <c r="A255" s="4"/>
      <c r="B255" s="20"/>
      <c r="C255" s="40"/>
      <c r="D255" s="40"/>
      <c r="E255" s="40"/>
    </row>
    <row r="256" spans="1:10">
      <c r="A256" s="4"/>
      <c r="B256" s="20"/>
      <c r="C256" s="40"/>
      <c r="D256" s="40"/>
      <c r="E256" s="40"/>
    </row>
    <row r="257" spans="1:10" ht="15">
      <c r="A257" s="27" t="s">
        <v>34</v>
      </c>
      <c r="B257" s="3"/>
      <c r="C257" s="7" t="s">
        <v>2</v>
      </c>
      <c r="D257" s="7" t="s">
        <v>3</v>
      </c>
      <c r="E257" s="7" t="s">
        <v>4</v>
      </c>
      <c r="F257" s="7" t="s">
        <v>5</v>
      </c>
      <c r="G257" s="52" t="s">
        <v>113</v>
      </c>
      <c r="H257" s="52" t="s">
        <v>114</v>
      </c>
      <c r="I257" s="52" t="s">
        <v>521</v>
      </c>
      <c r="J257" s="52" t="s">
        <v>522</v>
      </c>
    </row>
    <row r="258" spans="1:10">
      <c r="A258" s="2" t="s">
        <v>296</v>
      </c>
      <c r="B258" s="2" t="s">
        <v>12</v>
      </c>
      <c r="C258" s="2">
        <v>1</v>
      </c>
      <c r="D258" s="2"/>
      <c r="E258" s="2"/>
      <c r="F258" s="2">
        <v>2</v>
      </c>
      <c r="G258" s="2">
        <v>1</v>
      </c>
      <c r="H258" s="2"/>
      <c r="I258" s="2">
        <v>0</v>
      </c>
      <c r="J258" s="2">
        <v>0</v>
      </c>
    </row>
    <row r="259" spans="1:10">
      <c r="A259" s="3"/>
      <c r="B259" s="3" t="s">
        <v>13</v>
      </c>
      <c r="C259" s="3">
        <v>164</v>
      </c>
      <c r="D259" s="3"/>
      <c r="E259" s="3"/>
      <c r="F259" s="3">
        <v>157</v>
      </c>
      <c r="G259" s="3">
        <v>187</v>
      </c>
      <c r="H259" s="3"/>
      <c r="I259" s="3"/>
      <c r="J259" s="3"/>
    </row>
    <row r="260" spans="1:10">
      <c r="A260" s="3"/>
      <c r="B260" s="3" t="s">
        <v>15</v>
      </c>
      <c r="C260" s="3">
        <v>164</v>
      </c>
      <c r="D260" s="3"/>
      <c r="E260" s="3"/>
      <c r="F260" s="3" t="s">
        <v>467</v>
      </c>
      <c r="G260" s="3">
        <v>187</v>
      </c>
      <c r="H260" s="3"/>
      <c r="I260" s="3"/>
      <c r="J260" s="3"/>
    </row>
    <row r="261" spans="1:10">
      <c r="A261" s="3"/>
      <c r="B261" s="8" t="s">
        <v>10</v>
      </c>
      <c r="C261" s="9">
        <v>1</v>
      </c>
      <c r="D261" s="3"/>
      <c r="E261" s="3"/>
      <c r="F261" s="9">
        <v>1</v>
      </c>
      <c r="G261" s="9">
        <v>1</v>
      </c>
      <c r="H261" s="3"/>
      <c r="I261" s="3"/>
      <c r="J261" s="3"/>
    </row>
    <row r="262" spans="1:10">
      <c r="A262" s="3" t="s">
        <v>299</v>
      </c>
      <c r="B262" s="8" t="s">
        <v>9</v>
      </c>
      <c r="C262" s="24">
        <v>1</v>
      </c>
      <c r="D262" s="24"/>
      <c r="E262" s="37"/>
      <c r="F262" s="13">
        <v>1</v>
      </c>
      <c r="G262" s="3"/>
      <c r="H262" s="3"/>
      <c r="I262" s="3"/>
      <c r="J262" s="3"/>
    </row>
    <row r="263" spans="1:10">
      <c r="A263" s="8" t="s">
        <v>300</v>
      </c>
      <c r="B263" s="8" t="s">
        <v>13</v>
      </c>
      <c r="C263" s="24">
        <v>13</v>
      </c>
      <c r="D263" s="24"/>
      <c r="E263" s="37"/>
      <c r="F263" s="3">
        <v>14</v>
      </c>
      <c r="G263" s="3"/>
      <c r="H263" s="3"/>
      <c r="I263" s="3"/>
      <c r="J263" s="3"/>
    </row>
    <row r="264" spans="1:10">
      <c r="A264" s="3"/>
      <c r="B264" s="8" t="s">
        <v>15</v>
      </c>
      <c r="C264" s="25" t="s">
        <v>64</v>
      </c>
      <c r="D264" s="25"/>
      <c r="E264" s="39"/>
      <c r="F264" s="3">
        <v>14</v>
      </c>
      <c r="G264" s="3"/>
      <c r="H264" s="3"/>
      <c r="I264" s="3"/>
      <c r="J264" s="3"/>
    </row>
    <row r="265" spans="1:10">
      <c r="A265" s="3" t="s">
        <v>303</v>
      </c>
      <c r="B265" s="8" t="s">
        <v>13</v>
      </c>
      <c r="C265" s="24">
        <v>9</v>
      </c>
      <c r="D265" s="24"/>
      <c r="E265" s="37"/>
      <c r="F265" s="3">
        <v>15</v>
      </c>
      <c r="G265" s="3"/>
      <c r="H265" s="3"/>
      <c r="I265" s="3"/>
      <c r="J265" s="3"/>
    </row>
    <row r="266" spans="1:10">
      <c r="A266" s="3"/>
      <c r="B266" s="8" t="s">
        <v>15</v>
      </c>
      <c r="C266" s="25" t="s">
        <v>99</v>
      </c>
      <c r="D266" s="25"/>
      <c r="E266" s="39"/>
      <c r="F266" s="3">
        <v>15</v>
      </c>
      <c r="G266" s="3"/>
      <c r="H266" s="3"/>
      <c r="I266" s="3"/>
      <c r="J266" s="3"/>
    </row>
    <row r="267" spans="1:10">
      <c r="A267" s="8" t="s">
        <v>304</v>
      </c>
      <c r="B267" s="8" t="s">
        <v>13</v>
      </c>
      <c r="C267" s="24">
        <v>14</v>
      </c>
      <c r="D267" s="24"/>
      <c r="E267" s="37"/>
      <c r="F267" s="3">
        <v>12</v>
      </c>
      <c r="G267" s="3"/>
      <c r="H267" s="3"/>
      <c r="I267" s="3"/>
      <c r="J267" s="3"/>
    </row>
    <row r="268" spans="1:10">
      <c r="A268" s="3"/>
      <c r="B268" s="8" t="s">
        <v>15</v>
      </c>
      <c r="C268" s="25" t="s">
        <v>68</v>
      </c>
      <c r="D268" s="25"/>
      <c r="E268" s="39"/>
      <c r="F268" s="3">
        <v>12</v>
      </c>
      <c r="G268" s="3"/>
      <c r="H268" s="3"/>
      <c r="I268" s="3"/>
      <c r="J268" s="3"/>
    </row>
    <row r="269" spans="1:10">
      <c r="A269" s="8" t="s">
        <v>305</v>
      </c>
      <c r="B269" s="8" t="s">
        <v>13</v>
      </c>
      <c r="C269" s="24">
        <v>7</v>
      </c>
      <c r="D269" s="24"/>
      <c r="E269" s="37"/>
      <c r="F269" s="3">
        <v>9</v>
      </c>
      <c r="G269" s="3"/>
      <c r="H269" s="3"/>
      <c r="I269" s="3"/>
      <c r="J269" s="3"/>
    </row>
    <row r="270" spans="1:10">
      <c r="A270" s="3"/>
      <c r="B270" s="8" t="s">
        <v>15</v>
      </c>
      <c r="C270" s="25" t="s">
        <v>310</v>
      </c>
      <c r="D270" s="25"/>
      <c r="E270" s="39"/>
      <c r="F270" s="3">
        <v>9</v>
      </c>
      <c r="G270" s="3"/>
      <c r="H270" s="3"/>
      <c r="I270" s="3"/>
      <c r="J270" s="3"/>
    </row>
    <row r="271" spans="1:10">
      <c r="A271" s="8" t="s">
        <v>306</v>
      </c>
      <c r="B271" s="8" t="s">
        <v>13</v>
      </c>
      <c r="C271" s="24">
        <v>11</v>
      </c>
      <c r="D271" s="24"/>
      <c r="E271" s="37"/>
      <c r="F271" s="3">
        <v>8</v>
      </c>
      <c r="G271" s="3"/>
      <c r="H271" s="3"/>
      <c r="I271" s="3"/>
      <c r="J271" s="3"/>
    </row>
    <row r="272" spans="1:10">
      <c r="A272" s="3"/>
      <c r="B272" s="8" t="s">
        <v>15</v>
      </c>
      <c r="C272" s="25" t="s">
        <v>198</v>
      </c>
      <c r="D272" s="25"/>
      <c r="E272" s="39"/>
      <c r="F272" s="3">
        <v>8</v>
      </c>
      <c r="G272" s="3"/>
      <c r="H272" s="3"/>
      <c r="I272" s="3"/>
      <c r="J272" s="3"/>
    </row>
    <row r="273" spans="1:10">
      <c r="A273" s="8" t="s">
        <v>308</v>
      </c>
      <c r="B273" s="8" t="s">
        <v>13</v>
      </c>
      <c r="C273" s="24">
        <v>8</v>
      </c>
      <c r="D273" s="24"/>
      <c r="E273" s="37"/>
      <c r="F273" s="3">
        <v>6</v>
      </c>
      <c r="G273" s="3"/>
      <c r="H273" s="3"/>
      <c r="I273" s="3"/>
      <c r="J273" s="3"/>
    </row>
    <row r="274" spans="1:10">
      <c r="A274" s="3"/>
      <c r="B274" s="8" t="s">
        <v>15</v>
      </c>
      <c r="C274" s="25" t="s">
        <v>23</v>
      </c>
      <c r="D274" s="25"/>
      <c r="E274" s="39"/>
      <c r="F274" s="3">
        <v>6</v>
      </c>
      <c r="G274" s="3"/>
      <c r="H274" s="3"/>
      <c r="I274" s="3"/>
      <c r="J274" s="3"/>
    </row>
    <row r="275" spans="1:10">
      <c r="A275" s="2" t="s">
        <v>468</v>
      </c>
      <c r="B275" s="63" t="s">
        <v>12</v>
      </c>
      <c r="C275" s="51"/>
      <c r="D275" s="51"/>
      <c r="E275" s="51"/>
      <c r="F275" s="2">
        <v>1</v>
      </c>
      <c r="G275" s="2"/>
      <c r="H275" s="2"/>
      <c r="I275" s="2"/>
      <c r="J275" s="2"/>
    </row>
    <row r="276" spans="1:10">
      <c r="A276" s="3"/>
      <c r="B276" s="8" t="s">
        <v>13</v>
      </c>
      <c r="C276" s="25"/>
      <c r="D276" s="25"/>
      <c r="E276" s="25"/>
      <c r="F276" s="3">
        <v>153</v>
      </c>
      <c r="G276" s="3"/>
      <c r="H276" s="3"/>
      <c r="I276" s="3"/>
      <c r="J276" s="3"/>
    </row>
    <row r="277" spans="1:10">
      <c r="A277" s="3"/>
      <c r="B277" s="8" t="s">
        <v>15</v>
      </c>
      <c r="C277" s="25"/>
      <c r="D277" s="25"/>
      <c r="E277" s="25"/>
      <c r="F277" s="3">
        <v>153</v>
      </c>
      <c r="G277" s="3"/>
      <c r="H277" s="3"/>
      <c r="I277" s="3"/>
      <c r="J277" s="3"/>
    </row>
    <row r="278" spans="1:10">
      <c r="A278" s="4"/>
      <c r="B278" s="20" t="s">
        <v>469</v>
      </c>
      <c r="C278" s="40"/>
      <c r="D278" s="40"/>
      <c r="E278" s="40"/>
      <c r="F278" s="57"/>
    </row>
    <row r="279" spans="1:10">
      <c r="A279" s="4"/>
      <c r="B279" s="20"/>
      <c r="C279" s="40"/>
      <c r="D279" s="40"/>
      <c r="E279" s="40"/>
    </row>
    <row r="280" spans="1:10" ht="15">
      <c r="A280" s="27" t="s">
        <v>273</v>
      </c>
      <c r="B280" s="3"/>
      <c r="C280" s="7" t="s">
        <v>2</v>
      </c>
      <c r="D280" s="7" t="s">
        <v>3</v>
      </c>
      <c r="E280" s="7" t="s">
        <v>4</v>
      </c>
      <c r="F280" s="7" t="s">
        <v>5</v>
      </c>
      <c r="G280" s="52" t="s">
        <v>113</v>
      </c>
      <c r="H280" s="52" t="s">
        <v>114</v>
      </c>
      <c r="I280" s="52" t="s">
        <v>521</v>
      </c>
      <c r="J280" s="52" t="s">
        <v>522</v>
      </c>
    </row>
    <row r="281" spans="1:10">
      <c r="A281" s="2" t="s">
        <v>470</v>
      </c>
      <c r="B281" s="2" t="s">
        <v>471</v>
      </c>
      <c r="C281" s="2"/>
      <c r="D281" s="2"/>
      <c r="E281" s="2">
        <v>1</v>
      </c>
      <c r="F281" s="2"/>
      <c r="G281" s="2"/>
      <c r="H281" s="2">
        <v>2</v>
      </c>
      <c r="I281" s="2">
        <v>0</v>
      </c>
      <c r="J281" s="2">
        <v>2</v>
      </c>
    </row>
    <row r="282" spans="1:10">
      <c r="A282" s="3"/>
      <c r="B282" s="3" t="s">
        <v>13</v>
      </c>
      <c r="C282" s="3"/>
      <c r="D282" s="3"/>
      <c r="E282" s="3">
        <v>169</v>
      </c>
      <c r="F282" s="3"/>
      <c r="G282" s="3"/>
      <c r="H282" s="3">
        <v>180</v>
      </c>
      <c r="I282" s="3"/>
      <c r="J282" s="3">
        <v>172</v>
      </c>
    </row>
    <row r="283" spans="1:10">
      <c r="A283" s="3"/>
      <c r="B283" s="3" t="s">
        <v>15</v>
      </c>
      <c r="C283" s="3"/>
      <c r="D283" s="3"/>
      <c r="E283" s="3">
        <v>169</v>
      </c>
      <c r="F283" s="3"/>
      <c r="G283" s="3"/>
      <c r="H283" s="3" t="s">
        <v>517</v>
      </c>
      <c r="I283" s="3"/>
      <c r="J283" s="3">
        <v>174</v>
      </c>
    </row>
    <row r="284" spans="1:10">
      <c r="A284" s="3"/>
      <c r="B284" s="8" t="s">
        <v>10</v>
      </c>
      <c r="C284" s="58"/>
      <c r="D284" s="9"/>
      <c r="E284" s="9">
        <v>1</v>
      </c>
      <c r="F284" s="3"/>
      <c r="G284" s="3"/>
      <c r="H284" s="9">
        <v>0.5</v>
      </c>
      <c r="I284" s="3"/>
      <c r="J284" s="9">
        <v>1</v>
      </c>
    </row>
    <row r="285" spans="1:10">
      <c r="A285" s="3" t="s">
        <v>278</v>
      </c>
      <c r="B285" s="8" t="s">
        <v>9</v>
      </c>
      <c r="C285" s="24"/>
      <c r="D285" s="24"/>
      <c r="E285" s="37">
        <v>1</v>
      </c>
      <c r="F285" s="3"/>
      <c r="G285" s="3"/>
      <c r="H285" s="3">
        <v>1</v>
      </c>
      <c r="I285" s="3"/>
      <c r="J285" s="3">
        <v>1</v>
      </c>
    </row>
    <row r="286" spans="1:10">
      <c r="A286" s="8" t="s">
        <v>24</v>
      </c>
      <c r="B286" s="8" t="s">
        <v>13</v>
      </c>
      <c r="C286" s="24"/>
      <c r="D286" s="24"/>
      <c r="E286" s="37">
        <v>30</v>
      </c>
      <c r="F286" s="3"/>
      <c r="G286" s="3"/>
      <c r="H286" s="3">
        <v>33</v>
      </c>
      <c r="I286" s="3"/>
      <c r="J286" s="3">
        <v>35</v>
      </c>
    </row>
    <row r="287" spans="1:10">
      <c r="A287" s="3"/>
      <c r="B287" s="8" t="s">
        <v>15</v>
      </c>
      <c r="C287" s="25"/>
      <c r="D287" s="25"/>
      <c r="E287" s="39" t="s">
        <v>472</v>
      </c>
      <c r="F287" s="3"/>
      <c r="G287" s="3"/>
      <c r="H287" s="3">
        <v>33</v>
      </c>
      <c r="I287" s="3"/>
      <c r="J287" s="3">
        <v>35</v>
      </c>
    </row>
    <row r="288" spans="1:10">
      <c r="A288" s="3" t="s">
        <v>282</v>
      </c>
      <c r="B288" s="8" t="s">
        <v>13</v>
      </c>
      <c r="C288" s="24"/>
      <c r="D288" s="24"/>
      <c r="E288" s="37">
        <v>23</v>
      </c>
      <c r="F288" s="3"/>
      <c r="G288" s="3"/>
      <c r="H288" s="3">
        <v>23</v>
      </c>
      <c r="I288" s="3"/>
      <c r="J288" s="3">
        <v>22</v>
      </c>
    </row>
    <row r="289" spans="1:10">
      <c r="A289" s="3"/>
      <c r="B289" s="8" t="s">
        <v>15</v>
      </c>
      <c r="C289" s="25"/>
      <c r="D289" s="25"/>
      <c r="E289" s="39" t="s">
        <v>473</v>
      </c>
      <c r="F289" s="3"/>
      <c r="G289" s="3"/>
      <c r="H289" s="3">
        <v>23</v>
      </c>
      <c r="I289" s="3"/>
      <c r="J289" s="3">
        <v>22</v>
      </c>
    </row>
    <row r="290" spans="1:10">
      <c r="A290" s="8" t="s">
        <v>80</v>
      </c>
      <c r="B290" s="8" t="s">
        <v>13</v>
      </c>
      <c r="C290" s="24"/>
      <c r="D290" s="24"/>
      <c r="E290" s="37">
        <v>26</v>
      </c>
      <c r="F290" s="3"/>
      <c r="G290" s="3"/>
      <c r="H290" s="3">
        <v>24</v>
      </c>
      <c r="I290" s="3"/>
      <c r="J290" s="3">
        <v>27</v>
      </c>
    </row>
    <row r="291" spans="1:10">
      <c r="A291" s="3"/>
      <c r="B291" s="8" t="s">
        <v>15</v>
      </c>
      <c r="C291" s="25"/>
      <c r="D291" s="25"/>
      <c r="E291" s="39" t="s">
        <v>25</v>
      </c>
      <c r="F291" s="3"/>
      <c r="G291" s="3"/>
      <c r="H291" s="3">
        <v>24</v>
      </c>
      <c r="I291" s="3"/>
      <c r="J291" s="3">
        <v>27</v>
      </c>
    </row>
    <row r="292" spans="1:10">
      <c r="A292" s="3" t="s">
        <v>408</v>
      </c>
      <c r="B292" s="8" t="s">
        <v>13</v>
      </c>
      <c r="C292" s="25"/>
      <c r="D292" s="25"/>
      <c r="E292" s="25"/>
      <c r="F292" s="3"/>
      <c r="G292" s="3"/>
      <c r="H292" s="3">
        <v>10</v>
      </c>
      <c r="I292" s="3"/>
      <c r="J292" s="3">
        <v>8</v>
      </c>
    </row>
    <row r="293" spans="1:10">
      <c r="A293" s="3"/>
      <c r="B293" s="8" t="s">
        <v>15</v>
      </c>
      <c r="C293" s="25"/>
      <c r="D293" s="25"/>
      <c r="E293" s="25"/>
      <c r="F293" s="3"/>
      <c r="G293" s="3"/>
      <c r="H293" s="3">
        <v>10</v>
      </c>
      <c r="I293" s="3"/>
      <c r="J293" s="3">
        <v>8</v>
      </c>
    </row>
    <row r="294" spans="1:10">
      <c r="A294" s="4"/>
      <c r="B294" s="20"/>
      <c r="C294" s="40"/>
      <c r="D294" s="40"/>
      <c r="E294" s="40"/>
    </row>
    <row r="295" spans="1:10" ht="15">
      <c r="A295" s="27" t="s">
        <v>323</v>
      </c>
      <c r="B295" s="3"/>
      <c r="C295" s="7" t="s">
        <v>2</v>
      </c>
      <c r="D295" s="7" t="s">
        <v>3</v>
      </c>
      <c r="E295" s="7" t="s">
        <v>4</v>
      </c>
      <c r="F295" s="7" t="s">
        <v>5</v>
      </c>
      <c r="G295" s="52" t="s">
        <v>113</v>
      </c>
      <c r="H295" s="52" t="s">
        <v>114</v>
      </c>
      <c r="I295" s="52" t="s">
        <v>521</v>
      </c>
      <c r="J295" s="52" t="s">
        <v>522</v>
      </c>
    </row>
    <row r="296" spans="1:10">
      <c r="A296" s="2" t="s">
        <v>474</v>
      </c>
      <c r="B296" s="2" t="s">
        <v>12</v>
      </c>
      <c r="C296" s="2">
        <v>1</v>
      </c>
      <c r="D296" s="2"/>
      <c r="E296" s="2"/>
      <c r="F296" s="2"/>
      <c r="G296" s="2"/>
      <c r="H296" s="2">
        <v>1</v>
      </c>
      <c r="I296" s="2">
        <v>0</v>
      </c>
      <c r="J296" s="2">
        <v>0</v>
      </c>
    </row>
    <row r="297" spans="1:10">
      <c r="A297" s="3"/>
      <c r="B297" s="3" t="s">
        <v>13</v>
      </c>
      <c r="C297" s="3">
        <v>154</v>
      </c>
      <c r="D297" s="3"/>
      <c r="E297" s="3"/>
      <c r="F297" s="3"/>
      <c r="G297" s="3"/>
      <c r="H297" s="3">
        <v>176</v>
      </c>
      <c r="I297" s="3"/>
      <c r="J297" s="3"/>
    </row>
    <row r="298" spans="1:10">
      <c r="A298" s="3"/>
      <c r="B298" s="3" t="s">
        <v>15</v>
      </c>
      <c r="C298" s="3">
        <v>154</v>
      </c>
      <c r="D298" s="3"/>
      <c r="E298" s="3"/>
      <c r="F298" s="3"/>
      <c r="G298" s="3"/>
      <c r="H298" s="3">
        <v>176</v>
      </c>
      <c r="I298" s="3"/>
      <c r="J298" s="3"/>
    </row>
    <row r="299" spans="1:10">
      <c r="A299" s="3"/>
      <c r="B299" s="8" t="s">
        <v>10</v>
      </c>
      <c r="C299" s="9">
        <v>1</v>
      </c>
      <c r="D299" s="9"/>
      <c r="E299" s="3"/>
      <c r="F299" s="3"/>
      <c r="G299" s="3"/>
      <c r="H299" s="9">
        <v>1</v>
      </c>
      <c r="I299" s="3"/>
      <c r="J299" s="3"/>
    </row>
    <row r="300" spans="1:10">
      <c r="A300" s="3" t="s">
        <v>327</v>
      </c>
      <c r="B300" s="8" t="s">
        <v>9</v>
      </c>
      <c r="C300" s="24">
        <v>1</v>
      </c>
      <c r="D300" s="24"/>
      <c r="E300" s="37"/>
      <c r="F300" s="3"/>
      <c r="G300" s="3"/>
      <c r="H300" s="3"/>
      <c r="I300" s="3"/>
      <c r="J300" s="3"/>
    </row>
    <row r="301" spans="1:10">
      <c r="A301" s="8" t="s">
        <v>328</v>
      </c>
      <c r="B301" s="8" t="s">
        <v>13</v>
      </c>
      <c r="C301" s="24">
        <v>9</v>
      </c>
      <c r="D301" s="24"/>
      <c r="E301" s="37"/>
      <c r="F301" s="3"/>
      <c r="G301" s="3"/>
      <c r="H301" s="3"/>
      <c r="I301" s="3"/>
      <c r="J301" s="3"/>
    </row>
    <row r="302" spans="1:10">
      <c r="A302" s="3"/>
      <c r="B302" s="8" t="s">
        <v>15</v>
      </c>
      <c r="C302" s="25" t="s">
        <v>99</v>
      </c>
      <c r="D302" s="25"/>
      <c r="E302" s="39"/>
      <c r="F302" s="3"/>
      <c r="G302" s="3"/>
      <c r="H302" s="3"/>
      <c r="I302" s="3"/>
      <c r="J302" s="3"/>
    </row>
    <row r="303" spans="1:10" ht="28">
      <c r="A303" s="8" t="s">
        <v>329</v>
      </c>
      <c r="B303" s="8" t="s">
        <v>13</v>
      </c>
      <c r="C303" s="24">
        <v>14</v>
      </c>
      <c r="D303" s="24"/>
      <c r="E303" s="37"/>
      <c r="F303" s="3"/>
      <c r="G303" s="3"/>
      <c r="H303" s="3"/>
      <c r="I303" s="3"/>
      <c r="J303" s="3"/>
    </row>
    <row r="304" spans="1:10">
      <c r="A304" s="3"/>
      <c r="B304" s="8" t="s">
        <v>15</v>
      </c>
      <c r="C304" s="25" t="s">
        <v>68</v>
      </c>
      <c r="D304" s="25"/>
      <c r="E304" s="39"/>
      <c r="F304" s="3"/>
      <c r="G304" s="3"/>
      <c r="H304" s="3"/>
      <c r="I304" s="3"/>
      <c r="J304" s="3"/>
    </row>
    <row r="305" spans="1:10">
      <c r="A305" s="8" t="s">
        <v>331</v>
      </c>
      <c r="B305" s="8" t="s">
        <v>13</v>
      </c>
      <c r="C305" s="24">
        <v>6</v>
      </c>
      <c r="D305" s="24"/>
      <c r="E305" s="37"/>
      <c r="F305" s="3"/>
      <c r="G305" s="3"/>
      <c r="H305" s="3"/>
      <c r="I305" s="3"/>
      <c r="J305" s="3"/>
    </row>
    <row r="306" spans="1:10">
      <c r="A306" s="3"/>
      <c r="B306" s="8" t="s">
        <v>15</v>
      </c>
      <c r="C306" s="25" t="s">
        <v>47</v>
      </c>
      <c r="D306" s="25"/>
      <c r="E306" s="39"/>
      <c r="F306" s="3"/>
      <c r="G306" s="3"/>
      <c r="H306" s="3"/>
      <c r="I306" s="3"/>
      <c r="J306" s="3"/>
    </row>
    <row r="307" spans="1:10">
      <c r="A307" s="8" t="s">
        <v>333</v>
      </c>
      <c r="B307" s="8" t="s">
        <v>13</v>
      </c>
      <c r="C307" s="24">
        <v>9</v>
      </c>
      <c r="D307" s="24"/>
      <c r="E307" s="37"/>
      <c r="F307" s="3"/>
      <c r="G307" s="3"/>
      <c r="H307" s="3"/>
      <c r="I307" s="3"/>
      <c r="J307" s="3"/>
    </row>
    <row r="308" spans="1:10">
      <c r="A308" s="3"/>
      <c r="B308" s="8" t="s">
        <v>15</v>
      </c>
      <c r="C308" s="25" t="s">
        <v>99</v>
      </c>
      <c r="D308" s="25"/>
      <c r="E308" s="39"/>
      <c r="F308" s="3"/>
      <c r="G308" s="3"/>
      <c r="H308" s="3"/>
      <c r="I308" s="3"/>
      <c r="J308" s="3"/>
    </row>
    <row r="309" spans="1:10">
      <c r="A309" s="8" t="s">
        <v>334</v>
      </c>
      <c r="B309" s="8" t="s">
        <v>13</v>
      </c>
      <c r="C309" s="24">
        <v>13</v>
      </c>
      <c r="D309" s="24"/>
      <c r="E309" s="37"/>
      <c r="F309" s="3"/>
      <c r="G309" s="3"/>
      <c r="H309" s="3"/>
      <c r="I309" s="3"/>
      <c r="J309" s="3"/>
    </row>
    <row r="310" spans="1:10">
      <c r="A310" s="3"/>
      <c r="B310" s="8" t="s">
        <v>15</v>
      </c>
      <c r="C310" s="25" t="s">
        <v>64</v>
      </c>
      <c r="D310" s="25"/>
      <c r="E310" s="39"/>
      <c r="F310" s="3"/>
      <c r="G310" s="3"/>
      <c r="H310" s="3"/>
      <c r="I310" s="3"/>
      <c r="J310" s="3"/>
    </row>
    <row r="311" spans="1:10">
      <c r="A311" s="3" t="s">
        <v>336</v>
      </c>
      <c r="B311" s="8" t="s">
        <v>13</v>
      </c>
      <c r="C311" s="24">
        <v>8</v>
      </c>
      <c r="D311" s="24"/>
      <c r="E311" s="37"/>
      <c r="F311" s="3"/>
      <c r="G311" s="3"/>
      <c r="H311" s="3"/>
      <c r="I311" s="3"/>
      <c r="J311" s="3"/>
    </row>
    <row r="312" spans="1:10">
      <c r="A312" s="3"/>
      <c r="B312" s="8" t="s">
        <v>15</v>
      </c>
      <c r="C312" s="25" t="s">
        <v>23</v>
      </c>
      <c r="D312" s="25"/>
      <c r="E312" s="39"/>
      <c r="F312" s="3"/>
      <c r="G312" s="3"/>
      <c r="H312" s="3"/>
      <c r="I312" s="3"/>
      <c r="J312" s="3"/>
    </row>
    <row r="313" spans="1:10">
      <c r="A313" s="3" t="s">
        <v>339</v>
      </c>
      <c r="B313" s="8" t="s">
        <v>13</v>
      </c>
      <c r="C313" s="24">
        <v>6</v>
      </c>
      <c r="D313" s="24"/>
      <c r="E313" s="37"/>
      <c r="F313" s="3"/>
      <c r="G313" s="3"/>
      <c r="H313" s="3"/>
      <c r="I313" s="3"/>
      <c r="J313" s="3"/>
    </row>
    <row r="314" spans="1:10">
      <c r="A314" s="3"/>
      <c r="B314" s="8" t="s">
        <v>15</v>
      </c>
      <c r="C314" s="25" t="s">
        <v>47</v>
      </c>
      <c r="D314" s="25"/>
      <c r="E314" s="39"/>
      <c r="F314" s="3"/>
      <c r="G314" s="3"/>
      <c r="H314" s="3"/>
      <c r="I314" s="3"/>
      <c r="J314" s="3"/>
    </row>
    <row r="315" spans="1:10">
      <c r="A315" s="3" t="s">
        <v>341</v>
      </c>
      <c r="B315" s="8" t="s">
        <v>13</v>
      </c>
      <c r="C315" s="24">
        <v>8</v>
      </c>
      <c r="D315" s="24"/>
      <c r="E315" s="37"/>
      <c r="F315" s="3"/>
      <c r="G315" s="3"/>
      <c r="H315" s="3"/>
      <c r="I315" s="3"/>
      <c r="J315" s="3"/>
    </row>
    <row r="316" spans="1:10">
      <c r="A316" s="3"/>
      <c r="B316" s="8" t="s">
        <v>15</v>
      </c>
      <c r="C316" s="25" t="s">
        <v>23</v>
      </c>
      <c r="D316" s="25"/>
      <c r="E316" s="39"/>
      <c r="F316" s="3"/>
      <c r="G316" s="3"/>
      <c r="H316" s="3"/>
      <c r="I316" s="3"/>
      <c r="J316" s="3"/>
    </row>
    <row r="317" spans="1:10">
      <c r="A317" s="2" t="s">
        <v>475</v>
      </c>
      <c r="B317" s="2" t="s">
        <v>12</v>
      </c>
      <c r="C317" s="2"/>
      <c r="D317" s="2">
        <v>1</v>
      </c>
      <c r="E317" s="2"/>
      <c r="F317" s="2"/>
      <c r="G317" s="2"/>
      <c r="H317" s="2"/>
      <c r="I317" s="2"/>
      <c r="J317" s="2"/>
    </row>
    <row r="318" spans="1:10">
      <c r="A318" s="3"/>
      <c r="B318" s="3" t="s">
        <v>13</v>
      </c>
      <c r="C318" s="3"/>
      <c r="D318" s="3">
        <v>620</v>
      </c>
      <c r="E318" s="3"/>
      <c r="F318" s="3"/>
      <c r="G318" s="3"/>
      <c r="H318" s="3"/>
      <c r="I318" s="3"/>
      <c r="J318" s="3"/>
    </row>
    <row r="319" spans="1:10">
      <c r="A319" s="3"/>
      <c r="B319" s="3" t="s">
        <v>15</v>
      </c>
      <c r="C319" s="3"/>
      <c r="D319" s="3">
        <v>620</v>
      </c>
      <c r="E319" s="3"/>
      <c r="F319" s="3"/>
      <c r="G319" s="3"/>
      <c r="H319" s="3"/>
      <c r="I319" s="3"/>
      <c r="J319" s="3"/>
    </row>
    <row r="320" spans="1:10">
      <c r="A320" s="3"/>
      <c r="B320" s="8" t="s">
        <v>10</v>
      </c>
      <c r="C320" s="9"/>
      <c r="D320" s="9">
        <v>1</v>
      </c>
      <c r="E320" s="3"/>
      <c r="F320" s="3"/>
      <c r="G320" s="3"/>
      <c r="H320" s="3"/>
      <c r="I320" s="3"/>
      <c r="J320" s="3"/>
    </row>
    <row r="322" spans="1:10" ht="15">
      <c r="A322" s="64" t="s">
        <v>476</v>
      </c>
      <c r="B322" s="3"/>
      <c r="C322" s="7" t="s">
        <v>2</v>
      </c>
      <c r="D322" s="7" t="s">
        <v>3</v>
      </c>
      <c r="E322" s="7" t="s">
        <v>4</v>
      </c>
      <c r="F322" s="7" t="s">
        <v>5</v>
      </c>
      <c r="G322" s="52" t="s">
        <v>113</v>
      </c>
      <c r="H322" s="52" t="s">
        <v>114</v>
      </c>
      <c r="I322" s="52" t="s">
        <v>521</v>
      </c>
      <c r="J322" s="52" t="s">
        <v>522</v>
      </c>
    </row>
    <row r="323" spans="1:10">
      <c r="A323" s="2" t="s">
        <v>477</v>
      </c>
      <c r="B323" s="2" t="s">
        <v>12</v>
      </c>
      <c r="C323" s="2"/>
      <c r="D323" s="2"/>
      <c r="E323" s="2"/>
      <c r="F323" s="2">
        <v>1</v>
      </c>
      <c r="G323" s="2"/>
      <c r="H323" s="2"/>
      <c r="I323" s="2">
        <v>0</v>
      </c>
      <c r="J323" s="2">
        <v>0</v>
      </c>
    </row>
    <row r="324" spans="1:10">
      <c r="A324" s="3"/>
      <c r="B324" s="3" t="s">
        <v>13</v>
      </c>
      <c r="C324" s="3"/>
      <c r="D324" s="3"/>
      <c r="E324" s="3"/>
      <c r="F324" s="3">
        <v>158</v>
      </c>
      <c r="G324" s="3"/>
      <c r="H324" s="3"/>
      <c r="I324" s="3"/>
      <c r="J324" s="3"/>
    </row>
    <row r="325" spans="1:10">
      <c r="A325" s="3"/>
      <c r="B325" s="3" t="s">
        <v>15</v>
      </c>
      <c r="C325" s="3"/>
      <c r="D325" s="3"/>
      <c r="E325" s="3"/>
      <c r="F325" s="3">
        <v>158</v>
      </c>
      <c r="G325" s="3"/>
      <c r="H325" s="3"/>
      <c r="I325" s="3"/>
      <c r="J325" s="3"/>
    </row>
    <row r="326" spans="1:10">
      <c r="A326" s="3"/>
      <c r="B326" s="3" t="s">
        <v>10</v>
      </c>
      <c r="C326" s="3"/>
      <c r="D326" s="3"/>
      <c r="E326" s="3"/>
      <c r="F326" s="9">
        <v>1</v>
      </c>
      <c r="G326" s="3"/>
      <c r="H326" s="3"/>
      <c r="I326" s="3"/>
      <c r="J326" s="3"/>
    </row>
    <row r="327" spans="1:10">
      <c r="A327" s="52" t="s">
        <v>478</v>
      </c>
      <c r="B327" s="3" t="s">
        <v>12</v>
      </c>
      <c r="C327" s="3"/>
      <c r="D327" s="3"/>
      <c r="E327" s="3"/>
      <c r="F327" s="3">
        <v>1</v>
      </c>
      <c r="G327" s="3"/>
      <c r="H327" s="3"/>
      <c r="I327" s="3"/>
      <c r="J327" s="3"/>
    </row>
    <row r="328" spans="1:10">
      <c r="A328" s="3" t="s">
        <v>479</v>
      </c>
      <c r="B328" s="3" t="s">
        <v>13</v>
      </c>
      <c r="C328" s="3"/>
      <c r="D328" s="3"/>
      <c r="E328" s="3"/>
      <c r="F328" s="3">
        <v>7</v>
      </c>
      <c r="G328" s="3"/>
      <c r="H328" s="3"/>
      <c r="I328" s="3"/>
      <c r="J328" s="3"/>
    </row>
    <row r="329" spans="1:10">
      <c r="A329" s="3"/>
      <c r="B329" s="3" t="s">
        <v>15</v>
      </c>
      <c r="C329" s="3"/>
      <c r="D329" s="3"/>
      <c r="E329" s="3"/>
      <c r="F329" s="3">
        <v>7</v>
      </c>
      <c r="G329" s="3"/>
      <c r="H329" s="3"/>
      <c r="I329" s="3"/>
      <c r="J329" s="3"/>
    </row>
    <row r="330" spans="1:10">
      <c r="A330" s="3" t="s">
        <v>317</v>
      </c>
      <c r="B330" s="3" t="s">
        <v>13</v>
      </c>
      <c r="C330" s="3"/>
      <c r="D330" s="3"/>
      <c r="E330" s="3"/>
      <c r="F330" s="3">
        <v>15</v>
      </c>
      <c r="G330" s="3"/>
      <c r="H330" s="3"/>
      <c r="I330" s="3"/>
      <c r="J330" s="3"/>
    </row>
    <row r="331" spans="1:10">
      <c r="A331" s="3"/>
      <c r="B331" s="3" t="s">
        <v>15</v>
      </c>
      <c r="C331" s="3"/>
      <c r="D331" s="3"/>
      <c r="E331" s="3"/>
      <c r="F331" s="3">
        <v>15</v>
      </c>
      <c r="G331" s="3"/>
      <c r="H331" s="3"/>
      <c r="I331" s="3"/>
      <c r="J331" s="3"/>
    </row>
    <row r="332" spans="1:10">
      <c r="A332" s="3" t="s">
        <v>480</v>
      </c>
      <c r="B332" s="3" t="s">
        <v>13</v>
      </c>
      <c r="C332" s="3"/>
      <c r="D332" s="3"/>
      <c r="E332" s="3"/>
      <c r="F332" s="3">
        <v>4</v>
      </c>
      <c r="G332" s="3"/>
      <c r="H332" s="3"/>
      <c r="I332" s="3"/>
      <c r="J332" s="3"/>
    </row>
    <row r="333" spans="1:10">
      <c r="A333" s="3"/>
      <c r="B333" s="3" t="s">
        <v>15</v>
      </c>
      <c r="C333" s="3"/>
      <c r="D333" s="3"/>
      <c r="E333" s="3"/>
      <c r="F333" s="3">
        <v>4</v>
      </c>
      <c r="G333" s="3"/>
      <c r="H333" s="3"/>
      <c r="I333" s="3"/>
      <c r="J333" s="3"/>
    </row>
    <row r="334" spans="1:10" ht="28">
      <c r="A334" s="8" t="s">
        <v>481</v>
      </c>
      <c r="B334" s="3" t="s">
        <v>13</v>
      </c>
      <c r="C334" s="3"/>
      <c r="D334" s="3"/>
      <c r="E334" s="3"/>
      <c r="F334" s="3">
        <v>12</v>
      </c>
      <c r="G334" s="3"/>
      <c r="H334" s="3"/>
      <c r="I334" s="3"/>
      <c r="J334" s="3"/>
    </row>
    <row r="335" spans="1:10">
      <c r="A335" s="3"/>
      <c r="B335" s="3" t="s">
        <v>15</v>
      </c>
      <c r="C335" s="3"/>
      <c r="D335" s="3"/>
      <c r="E335" s="3"/>
      <c r="F335" s="3">
        <v>12</v>
      </c>
      <c r="G335" s="3"/>
      <c r="H335" s="3"/>
      <c r="I335" s="3"/>
      <c r="J335" s="3"/>
    </row>
    <row r="336" spans="1:10">
      <c r="A336" s="3" t="s">
        <v>320</v>
      </c>
      <c r="B336" s="3" t="s">
        <v>13</v>
      </c>
      <c r="C336" s="3"/>
      <c r="D336" s="3"/>
      <c r="E336" s="3"/>
      <c r="F336" s="3">
        <v>11</v>
      </c>
      <c r="G336" s="3"/>
      <c r="H336" s="3"/>
      <c r="I336" s="3"/>
      <c r="J336" s="3"/>
    </row>
    <row r="337" spans="1:10">
      <c r="A337" s="3"/>
      <c r="B337" s="3" t="s">
        <v>15</v>
      </c>
      <c r="C337" s="3"/>
      <c r="D337" s="3"/>
      <c r="E337" s="3"/>
      <c r="F337" s="3">
        <v>11</v>
      </c>
      <c r="G337" s="3"/>
      <c r="H337" s="3"/>
      <c r="I337" s="3"/>
      <c r="J337" s="3"/>
    </row>
    <row r="338" spans="1:10">
      <c r="A338" s="3" t="s">
        <v>482</v>
      </c>
      <c r="B338" s="3" t="s">
        <v>13</v>
      </c>
      <c r="C338" s="3"/>
      <c r="D338" s="3"/>
      <c r="E338" s="3"/>
      <c r="F338" s="3">
        <v>13</v>
      </c>
      <c r="G338" s="3"/>
      <c r="H338" s="3"/>
      <c r="I338" s="3"/>
      <c r="J338" s="3"/>
    </row>
    <row r="339" spans="1:10">
      <c r="A339" s="3"/>
      <c r="B339" s="3" t="s">
        <v>15</v>
      </c>
      <c r="C339" s="3"/>
      <c r="D339" s="3"/>
      <c r="E339" s="3"/>
      <c r="F339" s="3">
        <v>13</v>
      </c>
      <c r="G339" s="3"/>
      <c r="H339" s="3"/>
      <c r="I339" s="3"/>
      <c r="J339" s="3"/>
    </row>
    <row r="340" spans="1:10">
      <c r="A340" s="3" t="s">
        <v>483</v>
      </c>
      <c r="B340" s="3" t="s">
        <v>13</v>
      </c>
      <c r="C340" s="3"/>
      <c r="D340" s="3"/>
      <c r="E340" s="3"/>
      <c r="F340" s="3">
        <v>10</v>
      </c>
      <c r="G340" s="3"/>
      <c r="H340" s="3"/>
      <c r="I340" s="3"/>
      <c r="J340" s="3"/>
    </row>
    <row r="341" spans="1:10">
      <c r="A341" s="3"/>
      <c r="B341" s="3" t="s">
        <v>15</v>
      </c>
      <c r="C341" s="3"/>
      <c r="D341" s="3"/>
      <c r="E341" s="3"/>
      <c r="F341" s="3">
        <v>10</v>
      </c>
      <c r="G341" s="3"/>
      <c r="H341" s="3"/>
      <c r="I341" s="3"/>
      <c r="J341" s="3"/>
    </row>
    <row r="344" spans="1:10">
      <c r="A344" s="143" t="s">
        <v>518</v>
      </c>
      <c r="B344" s="3"/>
      <c r="C344" s="52" t="s">
        <v>2</v>
      </c>
      <c r="D344" s="52" t="s">
        <v>3</v>
      </c>
      <c r="E344" s="52" t="s">
        <v>4</v>
      </c>
      <c r="F344" s="52" t="s">
        <v>5</v>
      </c>
      <c r="G344" s="52" t="s">
        <v>113</v>
      </c>
      <c r="H344" s="52" t="s">
        <v>114</v>
      </c>
      <c r="I344" s="52" t="s">
        <v>521</v>
      </c>
      <c r="J344" s="52" t="s">
        <v>522</v>
      </c>
    </row>
    <row r="345" spans="1:10">
      <c r="A345" s="2" t="s">
        <v>519</v>
      </c>
      <c r="B345" s="2" t="s">
        <v>12</v>
      </c>
      <c r="C345" s="2"/>
      <c r="D345" s="2"/>
      <c r="E345" s="2"/>
      <c r="F345" s="2"/>
      <c r="G345" s="2"/>
      <c r="H345" s="2">
        <v>1</v>
      </c>
      <c r="I345" s="2">
        <v>0</v>
      </c>
      <c r="J345" s="2">
        <v>0</v>
      </c>
    </row>
    <row r="346" spans="1:10">
      <c r="A346" s="3" t="s">
        <v>13</v>
      </c>
      <c r="B346" s="3"/>
      <c r="C346" s="3"/>
      <c r="D346" s="3"/>
      <c r="E346" s="3"/>
      <c r="F346" s="3"/>
      <c r="G346" s="3"/>
      <c r="H346" s="3">
        <v>179</v>
      </c>
      <c r="I346" s="3"/>
      <c r="J346" s="3"/>
    </row>
    <row r="347" spans="1:10">
      <c r="A347" s="3" t="s">
        <v>15</v>
      </c>
      <c r="B347" s="3"/>
      <c r="C347" s="3"/>
      <c r="D347" s="3"/>
      <c r="E347" s="3"/>
      <c r="F347" s="3"/>
      <c r="G347" s="3"/>
      <c r="H347" s="3">
        <v>179</v>
      </c>
      <c r="I347" s="3"/>
      <c r="J347" s="3"/>
    </row>
    <row r="348" spans="1:10">
      <c r="A348" s="3" t="s">
        <v>520</v>
      </c>
      <c r="B348" s="3"/>
      <c r="C348" s="3"/>
      <c r="D348" s="3"/>
      <c r="E348" s="3"/>
      <c r="F348" s="3"/>
      <c r="G348" s="9"/>
      <c r="H348" s="9">
        <v>1</v>
      </c>
      <c r="I348" s="3"/>
      <c r="J348" s="3"/>
    </row>
    <row r="351" spans="1:10">
      <c r="A351" s="143" t="s">
        <v>288</v>
      </c>
      <c r="B351" s="3"/>
      <c r="C351" s="52" t="s">
        <v>2</v>
      </c>
      <c r="D351" s="52" t="s">
        <v>3</v>
      </c>
      <c r="E351" s="52" t="s">
        <v>4</v>
      </c>
      <c r="F351" s="52" t="s">
        <v>5</v>
      </c>
      <c r="G351" s="52" t="s">
        <v>113</v>
      </c>
      <c r="H351" s="52" t="s">
        <v>114</v>
      </c>
      <c r="I351" s="52" t="s">
        <v>521</v>
      </c>
      <c r="J351" s="52" t="s">
        <v>522</v>
      </c>
    </row>
    <row r="352" spans="1:10">
      <c r="A352" s="2" t="s">
        <v>519</v>
      </c>
      <c r="B352" s="2" t="s">
        <v>12</v>
      </c>
      <c r="C352" s="2"/>
      <c r="D352" s="2"/>
      <c r="E352" s="2"/>
      <c r="F352" s="2"/>
      <c r="G352" s="2"/>
      <c r="H352" s="2"/>
      <c r="I352" s="2">
        <v>0</v>
      </c>
      <c r="J352" s="2">
        <v>1</v>
      </c>
    </row>
    <row r="353" spans="1:10">
      <c r="A353" s="3" t="s">
        <v>13</v>
      </c>
      <c r="B353" s="3"/>
      <c r="C353" s="3"/>
      <c r="D353" s="3"/>
      <c r="E353" s="3"/>
      <c r="F353" s="3"/>
      <c r="G353" s="3"/>
      <c r="H353" s="3"/>
      <c r="I353" s="3"/>
      <c r="J353" s="3">
        <v>174</v>
      </c>
    </row>
    <row r="354" spans="1:10">
      <c r="A354" s="3" t="s">
        <v>15</v>
      </c>
      <c r="B354" s="3"/>
      <c r="C354" s="3"/>
      <c r="D354" s="3"/>
      <c r="E354" s="3"/>
      <c r="F354" s="3"/>
      <c r="G354" s="3"/>
      <c r="H354" s="3"/>
      <c r="I354" s="3"/>
      <c r="J354" s="3">
        <v>174</v>
      </c>
    </row>
    <row r="355" spans="1:10">
      <c r="A355" s="3" t="s">
        <v>520</v>
      </c>
      <c r="B355" s="3"/>
      <c r="C355" s="3"/>
      <c r="D355" s="3"/>
      <c r="E355" s="3"/>
      <c r="F355" s="3"/>
      <c r="G355" s="9"/>
      <c r="H355" s="9"/>
      <c r="I355" s="3"/>
      <c r="J355" s="9">
        <v>1</v>
      </c>
    </row>
    <row r="356" spans="1:10">
      <c r="A356" s="146" t="s">
        <v>610</v>
      </c>
      <c r="B356" s="3" t="s">
        <v>12</v>
      </c>
      <c r="C356" s="3"/>
      <c r="D356" s="3"/>
      <c r="E356" s="3"/>
      <c r="F356" s="3">
        <v>1</v>
      </c>
      <c r="G356" s="3"/>
      <c r="H356" s="3"/>
      <c r="I356" s="3"/>
      <c r="J356" s="3">
        <v>1</v>
      </c>
    </row>
    <row r="357" spans="1:10" ht="28">
      <c r="A357" s="8" t="s">
        <v>611</v>
      </c>
      <c r="B357" s="3" t="s">
        <v>13</v>
      </c>
      <c r="C357" s="3"/>
      <c r="D357" s="3"/>
      <c r="E357" s="3"/>
      <c r="F357" s="3">
        <v>7</v>
      </c>
      <c r="G357" s="3"/>
      <c r="H357" s="3"/>
      <c r="I357" s="3"/>
      <c r="J357" s="3">
        <v>30</v>
      </c>
    </row>
    <row r="358" spans="1:10">
      <c r="A358" s="3"/>
      <c r="B358" s="3" t="s">
        <v>15</v>
      </c>
      <c r="C358" s="3"/>
      <c r="D358" s="3"/>
      <c r="E358" s="3"/>
      <c r="F358" s="3">
        <v>7</v>
      </c>
      <c r="G358" s="3"/>
      <c r="H358" s="3"/>
      <c r="I358" s="3"/>
      <c r="J358" s="3">
        <v>30</v>
      </c>
    </row>
    <row r="359" spans="1:10" ht="42">
      <c r="A359" s="8" t="s">
        <v>295</v>
      </c>
      <c r="B359" s="3" t="s">
        <v>13</v>
      </c>
      <c r="C359" s="3"/>
      <c r="D359" s="3"/>
      <c r="E359" s="3"/>
      <c r="F359" s="3">
        <v>15</v>
      </c>
      <c r="G359" s="3"/>
      <c r="H359" s="3"/>
      <c r="I359" s="3"/>
      <c r="J359" s="3">
        <v>13</v>
      </c>
    </row>
    <row r="360" spans="1:10">
      <c r="A360" s="3"/>
      <c r="B360" s="3" t="s">
        <v>15</v>
      </c>
      <c r="C360" s="3"/>
      <c r="D360" s="3"/>
      <c r="E360" s="3"/>
      <c r="F360" s="3">
        <v>15</v>
      </c>
      <c r="G360" s="3"/>
      <c r="H360" s="3"/>
      <c r="I360" s="3"/>
      <c r="J360" s="3">
        <v>13</v>
      </c>
    </row>
  </sheetData>
  <mergeCells count="2">
    <mergeCell ref="H80:I80"/>
    <mergeCell ref="A1:J2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Trad</vt:lpstr>
      <vt:lpstr>MAT</vt:lpstr>
      <vt:lpstr>PBC</vt:lpstr>
    </vt:vector>
  </TitlesOfParts>
  <Manager/>
  <Company>MSU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MSU</dc:creator>
  <cp:keywords/>
  <dc:description/>
  <cp:lastModifiedBy>Jan Broussard</cp:lastModifiedBy>
  <cp:revision/>
  <dcterms:created xsi:type="dcterms:W3CDTF">2016-10-19T21:09:38Z</dcterms:created>
  <dcterms:modified xsi:type="dcterms:W3CDTF">2021-01-26T19:00:58Z</dcterms:modified>
  <cp:category/>
  <cp:contentStatus/>
</cp:coreProperties>
</file>